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8344152A-41C3-4261-836A-C84E95ED3B7F}" xr6:coauthVersionLast="47" xr6:coauthVersionMax="47" xr10:uidLastSave="{00000000-0000-0000-0000-000000000000}"/>
  <bookViews>
    <workbookView xWindow="-110" yWindow="-110" windowWidth="19420" windowHeight="10420" firstSheet="1" activeTab="1" xr2:uid="{00000000-000D-0000-FFFF-FFFF00000000}"/>
  </bookViews>
  <sheets>
    <sheet name="Sheet2" sheetId="3" state="hidden" r:id="rId1"/>
    <sheet name="GOI-LOC" sheetId="1" r:id="rId2"/>
    <sheet name="Sheet1" sheetId="4" r:id="rId3"/>
  </sheets>
  <definedNames>
    <definedName name="_xlnm._FilterDatabase" localSheetId="1" hidden="1">'GOI-LOC'!$A$2:$M$2</definedName>
    <definedName name="_xlnm.Print_Titles" localSheetId="1">'GOI-LOC'!$2:$2</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7" i="1" l="1"/>
  <c r="A298" i="1"/>
  <c r="A299" i="1"/>
  <c r="A300" i="1" s="1"/>
  <c r="A301" i="1" s="1"/>
  <c r="A302" i="1" s="1"/>
  <c r="A303" i="1" s="1"/>
  <c r="A304" i="1" s="1"/>
  <c r="A305" i="1" s="1"/>
  <c r="A245" i="1"/>
  <c r="A246" i="1"/>
  <c r="F204" i="1"/>
  <c r="F219" i="1"/>
  <c r="F107" i="1"/>
  <c r="D110" i="1"/>
  <c r="D107" i="1"/>
  <c r="D162" i="1"/>
  <c r="F162" i="1"/>
  <c r="D57" i="1"/>
  <c r="F56" i="1"/>
  <c r="D56" i="1"/>
  <c r="F57" i="1"/>
  <c r="F171" i="1"/>
  <c r="D171" i="1"/>
  <c r="H308" i="1"/>
  <c r="H327" i="1"/>
  <c r="A4" i="1"/>
  <c r="A5" i="1" s="1"/>
  <c r="A6" i="1" s="1"/>
  <c r="A9" i="1" s="1"/>
  <c r="A10" i="1" s="1"/>
  <c r="A11" i="1" s="1"/>
  <c r="A12" i="1" s="1"/>
  <c r="A13" i="1" s="1"/>
  <c r="A14" i="1" s="1"/>
  <c r="A15" i="1" s="1"/>
  <c r="A16" i="1" s="1"/>
  <c r="A17" i="1" s="1"/>
  <c r="A18" i="1" s="1"/>
  <c r="A19" i="1" s="1"/>
  <c r="A20" i="1" s="1"/>
  <c r="A21" i="1" s="1"/>
  <c r="A22" i="1" s="1"/>
  <c r="A23" i="1" s="1"/>
  <c r="A24" i="1" s="1"/>
  <c r="A25" i="1" s="1"/>
  <c r="H262" i="1"/>
  <c r="H326" i="1"/>
  <c r="H309" i="1"/>
  <c r="H240" i="1"/>
  <c r="H236" i="1"/>
  <c r="H235" i="1"/>
  <c r="H230" i="1"/>
  <c r="H226" i="1"/>
  <c r="H224" i="1"/>
  <c r="F175" i="1"/>
  <c r="F86" i="1"/>
  <c r="F338" i="1"/>
  <c r="D263" i="1"/>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8" i="1" s="1"/>
  <c r="A131" i="1" s="1"/>
  <c r="A135" i="1" s="1"/>
  <c r="A141" i="1" s="1"/>
  <c r="A155" i="1" s="1"/>
  <c r="A156" i="1" s="1"/>
  <c r="A157" i="1" s="1"/>
  <c r="A158" i="1" s="1"/>
  <c r="A159" i="1" s="1"/>
  <c r="A160" i="1" s="1"/>
  <c r="A162" i="1" s="1"/>
  <c r="A163" i="1" s="1"/>
  <c r="A165" i="1" s="1"/>
  <c r="A166" i="1" s="1"/>
  <c r="A168" i="1" s="1"/>
  <c r="A169" i="1"/>
  <c r="A170" i="1" s="1"/>
  <c r="A171" i="1" s="1"/>
  <c r="A172" i="1" s="1"/>
  <c r="A173" i="1" s="1"/>
  <c r="A174" i="1" l="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l="1"/>
  <c r="A219" i="1" s="1"/>
  <c r="A231" i="1" s="1"/>
  <c r="A241" i="1" s="1"/>
  <c r="A242" i="1" s="1"/>
  <c r="A243" i="1" s="1"/>
  <c r="A244" i="1" s="1"/>
  <c r="A247" i="1" s="1"/>
  <c r="A248" i="1" s="1"/>
  <c r="A249" i="1" s="1"/>
  <c r="A251" i="1" s="1"/>
  <c r="A253" i="1" s="1"/>
  <c r="A254" i="1" s="1"/>
  <c r="A255" i="1" s="1"/>
  <c r="A256" i="1" l="1"/>
  <c r="A257" i="1" s="1"/>
  <c r="A258" i="1" s="1"/>
  <c r="A259" i="1" s="1"/>
  <c r="A260" i="1" s="1"/>
  <c r="A261" i="1" s="1"/>
  <c r="A262" i="1" s="1"/>
  <c r="A263" i="1" s="1"/>
  <c r="A264" i="1" s="1"/>
  <c r="A265" i="1" s="1"/>
  <c r="A266" i="1" s="1"/>
  <c r="A272" i="1" s="1"/>
  <c r="A274" i="1" s="1"/>
  <c r="A275" i="1" s="1"/>
  <c r="A276" i="1" s="1"/>
  <c r="A277" i="1" s="1"/>
  <c r="A278" i="1" s="1"/>
  <c r="A279" i="1" s="1"/>
  <c r="A287" i="1" s="1"/>
  <c r="A292" i="1" s="1"/>
  <c r="A293" i="1" s="1"/>
  <c r="A294" i="1" s="1"/>
  <c r="A295" i="1" s="1"/>
  <c r="A296"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alcChain>
</file>

<file path=xl/sharedStrings.xml><?xml version="1.0" encoding="utf-8"?>
<sst xmlns="http://schemas.openxmlformats.org/spreadsheetml/2006/main" count="1566" uniqueCount="419">
  <si>
    <t>Row Labels</t>
  </si>
  <si>
    <t>Angola</t>
  </si>
  <si>
    <t>done</t>
  </si>
  <si>
    <t>Bangladesh</t>
  </si>
  <si>
    <t>Benin</t>
  </si>
  <si>
    <t>Burkina Faso</t>
  </si>
  <si>
    <t>Burundi</t>
  </si>
  <si>
    <t>Cambodia</t>
  </si>
  <si>
    <t>Cameroon</t>
  </si>
  <si>
    <t>Central African Republic</t>
  </si>
  <si>
    <t>Chad</t>
  </si>
  <si>
    <t>Comoros</t>
  </si>
  <si>
    <t>Cote d’Ivoire</t>
  </si>
  <si>
    <t>Cote d'Ivoire</t>
  </si>
  <si>
    <t>Cuba</t>
  </si>
  <si>
    <t>Democratic Republic of Congo</t>
  </si>
  <si>
    <t>Djibouti</t>
  </si>
  <si>
    <t>EBID*</t>
  </si>
  <si>
    <t>Eritrea</t>
  </si>
  <si>
    <t>Ethiopia</t>
  </si>
  <si>
    <t>Fiji Islands</t>
  </si>
  <si>
    <t>Gambia</t>
  </si>
  <si>
    <t>Ghana</t>
  </si>
  <si>
    <t xml:space="preserve">Guinea </t>
  </si>
  <si>
    <t>Guinea Bissau</t>
  </si>
  <si>
    <t>Guyana</t>
  </si>
  <si>
    <t>Honduras</t>
  </si>
  <si>
    <t>Kenya</t>
  </si>
  <si>
    <t>Lao PDR</t>
  </si>
  <si>
    <t>Lesotho</t>
  </si>
  <si>
    <t>Liberia</t>
  </si>
  <si>
    <t>Madagascar</t>
  </si>
  <si>
    <t>Malawi</t>
  </si>
  <si>
    <t>Maldives</t>
  </si>
  <si>
    <t>Mali</t>
  </si>
  <si>
    <t>Mali &amp; Senegal</t>
  </si>
  <si>
    <t>Mauritania</t>
  </si>
  <si>
    <t>Mauritius</t>
  </si>
  <si>
    <t>Mongolia</t>
  </si>
  <si>
    <t>Mozambique</t>
  </si>
  <si>
    <t>Myanmar</t>
  </si>
  <si>
    <t>Nepal</t>
  </si>
  <si>
    <t>Nicaragua</t>
  </si>
  <si>
    <t>Niger</t>
  </si>
  <si>
    <t>Nigeria</t>
  </si>
  <si>
    <t>Papua New Guinea</t>
  </si>
  <si>
    <t>Republic of Congo</t>
  </si>
  <si>
    <t>Rwanda</t>
  </si>
  <si>
    <t>Senegal</t>
  </si>
  <si>
    <t>Seychelles</t>
  </si>
  <si>
    <t>Sierra Leone</t>
  </si>
  <si>
    <t>Sri Lanka</t>
  </si>
  <si>
    <t>Sudan</t>
  </si>
  <si>
    <t>Suriname</t>
  </si>
  <si>
    <t>Swaziland</t>
  </si>
  <si>
    <t>Syria</t>
  </si>
  <si>
    <t>Tanzania</t>
  </si>
  <si>
    <t>Togo</t>
  </si>
  <si>
    <t>Uzbekistan</t>
  </si>
  <si>
    <t>Vietnam</t>
  </si>
  <si>
    <t>Zambia</t>
  </si>
  <si>
    <t>Zimbabwe</t>
  </si>
  <si>
    <t>(blank)</t>
  </si>
  <si>
    <t>Grand Total</t>
  </si>
  <si>
    <t>EXIM BANK’S OPERATIVE LINES OF CREDIT (LOCs)</t>
  </si>
  <si>
    <t>Sr. No.</t>
  </si>
  <si>
    <t>Region</t>
  </si>
  <si>
    <t>Country</t>
  </si>
  <si>
    <t>Amount of Credit
(USD mn)</t>
  </si>
  <si>
    <t>Projects covered</t>
  </si>
  <si>
    <t>Total Project Value
(USD mn)</t>
  </si>
  <si>
    <t>Available for Procurement</t>
  </si>
  <si>
    <t>Value of Project actually available for procurement (USD mn)</t>
  </si>
  <si>
    <t>Africa</t>
  </si>
  <si>
    <t>Railway rehabilitation</t>
  </si>
  <si>
    <t>No</t>
  </si>
  <si>
    <t>N.A.</t>
  </si>
  <si>
    <t>Setting up a Textile Project (Cotton Ginning &amp; Spinning)</t>
  </si>
  <si>
    <t>Setting up an Industrial Park</t>
  </si>
  <si>
    <t xml:space="preserve">Purchase of railway equipment </t>
  </si>
  <si>
    <t>Purchase of agricultural equipment</t>
  </si>
  <si>
    <t>Feasibility study for setting up a cyber city</t>
  </si>
  <si>
    <t>Setting up of tractor assembly plant and farm equipment manufacturing unit</t>
  </si>
  <si>
    <t>Rehabilitation and Extension of forty-seven (47) Water Supply schemes in rural areas of Benin</t>
  </si>
  <si>
    <t>Agricultural projects including acquisition of tractors, harvesters, agricultural processing equipment and construction of national post office</t>
  </si>
  <si>
    <t>Rural Electrification</t>
  </si>
  <si>
    <t>Low cost housing and economical buildings project</t>
  </si>
  <si>
    <t>Kabu Hydro Electric project</t>
  </si>
  <si>
    <t>Maize Farm Plantation and Rice Farm Plantation projects</t>
  </si>
  <si>
    <t>Cassava Plantation project</t>
  </si>
  <si>
    <t xml:space="preserve">Setting up a modern dry process cement plant of 400 TPD capacity and procurement of 100 buses for internal transport </t>
  </si>
  <si>
    <t>Mining project</t>
  </si>
  <si>
    <t>Different Projects</t>
  </si>
  <si>
    <t>Extension of spinning mill [addition of weaving and processing capacities]</t>
  </si>
  <si>
    <t xml:space="preserve">18 MW Power project </t>
  </si>
  <si>
    <t>Ivory Coast</t>
  </si>
  <si>
    <t xml:space="preserve">project for renewal of urban transport system in Abidjan and for agricultural projects in the field of vegetable oil extraction, fruits and vegetable chips production, production of cocoa, coffee etc </t>
  </si>
  <si>
    <t xml:space="preserve">(i) Mahatma Gandhi IT and Biotechnology Park, (ii) Fisheries Processing Plant and (iii) Coconut fibre processing plant </t>
  </si>
  <si>
    <t>Electricity interconnection project between Cote d’Ivoire and Mali</t>
  </si>
  <si>
    <t>Rice production programme</t>
  </si>
  <si>
    <t>Electricity Interconnection project between Cote d'Ivore and Mali</t>
  </si>
  <si>
    <t>Upgradation of Military Hospitals</t>
  </si>
  <si>
    <t>Democratic Republic of the Congo</t>
  </si>
  <si>
    <t>Setting up a cement factory, acquisition of  buses and of equipment</t>
  </si>
  <si>
    <t>Installation of hand pumps and submersible pumps</t>
  </si>
  <si>
    <t>Kakobola Hydroelectric Power project</t>
  </si>
  <si>
    <t>Katende Hydro-electric project</t>
  </si>
  <si>
    <t>Completion of Katende Hydro-electric project</t>
  </si>
  <si>
    <t>Development of Power Distribution project in Bandundu Province</t>
  </si>
  <si>
    <t xml:space="preserve">Transmission and distribution project in Kasai province </t>
  </si>
  <si>
    <t>Yes</t>
  </si>
  <si>
    <t>General purpose</t>
  </si>
  <si>
    <t>Ali Sabieh Cement project, Djibouti</t>
  </si>
  <si>
    <t>Multipurpose agricultural projects and educational projects</t>
  </si>
  <si>
    <t>Energy transmission and distribution project</t>
  </si>
  <si>
    <t>Development of sugar industry</t>
  </si>
  <si>
    <t>Sugar industry rehabilitation</t>
  </si>
  <si>
    <t>The Gambia</t>
  </si>
  <si>
    <t>Tractor assembly plant project</t>
  </si>
  <si>
    <t>Construction of National Assembly Building Complex</t>
  </si>
  <si>
    <t>Electrification Expansion Project</t>
  </si>
  <si>
    <t>Replacement of asbestos water pipes with UPVC pipes project</t>
  </si>
  <si>
    <t>Rural electrification, agriculture, communication and transportation projects.</t>
  </si>
  <si>
    <t xml:space="preserve">Rural electrification project and construction of Presidential Office </t>
  </si>
  <si>
    <t>Railway corridors, Agro processing plant, and Foreign Policy Training Institution</t>
  </si>
  <si>
    <t>(i) Improved fish harvesting &amp; fish processing project (ii) Waste management equipment and (iii) management support project</t>
  </si>
  <si>
    <t>Sugar Plant project</t>
  </si>
  <si>
    <t>Rehabilitation and Up-gradation of Potable Water System</t>
  </si>
  <si>
    <t>Strengthening  of Agriculture Mechanization Services Centres</t>
  </si>
  <si>
    <t>Guinea</t>
  </si>
  <si>
    <t>Strengthening of Health System</t>
  </si>
  <si>
    <t>Solar projects</t>
  </si>
  <si>
    <t>Project for strengthening the drinking water supply of Grand Conarky-Horizon 2040</t>
  </si>
  <si>
    <t>For Construction and Up-gradation of Regional Hospitals in Kankan and Nzerekore</t>
  </si>
  <si>
    <t>Guinea-Bissau</t>
  </si>
  <si>
    <t xml:space="preserve">(i) Rural Electrification project (ii) mango juice and tomato paste processing unit and purchase of tractors and water pumps  </t>
  </si>
  <si>
    <t>Power Transmission Lines</t>
  </si>
  <si>
    <t>Development of various small and medium enterprises</t>
  </si>
  <si>
    <t>Upgrade of Rift Valley Textiles Factory (RIVATEX East Africa Ltd)</t>
  </si>
  <si>
    <t>Revitalization of Coffee, Cotton and Livestock Sector</t>
  </si>
  <si>
    <t>Vocational training centre for empowerment of youth and women</t>
  </si>
  <si>
    <t xml:space="preserve">Project for rice productivity and project for fertilizer production </t>
  </si>
  <si>
    <t>(i) Irrigation project (ii) tobacco threshing plant and (iii) one village- one project in Malawi</t>
  </si>
  <si>
    <t>Cotton processing facilities (US$ 20 mn), Green Belt Initiative (US$ 15 mn) One Village One Product  (OVOP) (US$ 15 mn)</t>
  </si>
  <si>
    <t>(i) Development of irrigation network under greenbelt initiative; (ii) setting up of refined sugar processing equipment and (iii) development of fuel storage facilities</t>
  </si>
  <si>
    <t>Construction of new water supply system from Likhubula river in Mulanje to Blantyre</t>
  </si>
  <si>
    <t>Drinking water supply schemes and other development projects</t>
  </si>
  <si>
    <t>Rural electrification and setting up of agro machinery and tractor assembly plant.</t>
  </si>
  <si>
    <t>Electricity transmission and distribution project from Cote d’Ivoire to Mali</t>
  </si>
  <si>
    <t>Completion of Mali-Ivory Coast interconnection link for integrating the national power grids of both the countries</t>
  </si>
  <si>
    <t>Agriculture and food processing projects</t>
  </si>
  <si>
    <t>Power transmission project connecting Bamako and Sikasso via Bougouni</t>
  </si>
  <si>
    <t>Acquisition of railway coaches and locomotives from India</t>
  </si>
  <si>
    <t>Potable water project and Milk processing plant</t>
  </si>
  <si>
    <t>For Financing Strategic projects</t>
  </si>
  <si>
    <t>Metro Express (Phase I,II &amp;III)</t>
  </si>
  <si>
    <t>Social Housing - Contract I</t>
  </si>
  <si>
    <t>Construction of 8MW Solar Power Plant at Henrietta</t>
  </si>
  <si>
    <t>Acquisition of Incinerator Equipment</t>
  </si>
  <si>
    <t>Acquisition of Trailer Mounted Flood Pumps</t>
  </si>
  <si>
    <t>Acquisition of 20 fire fighting vehicles</t>
  </si>
  <si>
    <t>Construction of Mauritius Police Academy</t>
  </si>
  <si>
    <t xml:space="preserve">Yes </t>
  </si>
  <si>
    <t>Construction of Forensic Science Laboratory</t>
  </si>
  <si>
    <t>Construction of National Archives &amp; National Library project</t>
  </si>
  <si>
    <t>Metro Express-Phase IV</t>
  </si>
  <si>
    <t>Gaza Electrification project</t>
  </si>
  <si>
    <t>Transfer of water drilling technology and equipment</t>
  </si>
  <si>
    <t>IT Park project comprising construction of (a) incubator facility, (b) research and learning center and (c) technology park and administrative facility.</t>
  </si>
  <si>
    <t>Rural Electrification projects in the provinces of Gaza, Zambezia and Nampula in Mozambique</t>
  </si>
  <si>
    <t xml:space="preserve">Rural Electrification project of Cabo Delgado, Manica and Niassa Provinces </t>
  </si>
  <si>
    <t>Enhancing Productivity of Rice- Wheat- Maize Cultivation</t>
  </si>
  <si>
    <t xml:space="preserve">Solar Photo Voltaic Module Manufacturing plant </t>
  </si>
  <si>
    <t>Rural drinking water project extension</t>
  </si>
  <si>
    <t>Rehabilitation of Road between Tica, Buzi and Nova Sofala</t>
  </si>
  <si>
    <t xml:space="preserve">Construction of 900 houses </t>
  </si>
  <si>
    <t>Procurement of railway rolling stock including locomotives, coaches and wagons</t>
  </si>
  <si>
    <t>Construction of  Borewells with Hand pumps and Small Water Systems</t>
  </si>
  <si>
    <t>For Improving the quality of power supply in Mozambique</t>
  </si>
  <si>
    <t>Acquisition of buses, trucks, tractors, motor pumps and flour mills</t>
  </si>
  <si>
    <t>(i) Rehabilitation of six-power stations (ii) Purchase of three power transformers (iii) Rehabilitation as well as erection of power lines between various places in Niger</t>
  </si>
  <si>
    <t>(A) Solar electrification of 30 villages and solar photovoltaic system of 5 MW
(B) Electrification of 40 villages through Solar System and Extension of the Malabaza solar power station</t>
  </si>
  <si>
    <t>Potable Water for Semi-Urban and Rural Communities</t>
  </si>
  <si>
    <t>[i] For Financing Strategic projects</t>
  </si>
  <si>
    <t>[ii] 132/33 KV substation, solar mini grid electrification and solar street lighting in the state of Kaduna</t>
  </si>
  <si>
    <t>[iii] construction of  gas-based power plant in the Cross River State</t>
  </si>
  <si>
    <t>Urban Transportation System in Guinea</t>
  </si>
  <si>
    <t>Supply and installation of equipment for health facilities in Togo</t>
  </si>
  <si>
    <t>Rehabilitation and Expansion of Electricity Network in Guinea</t>
  </si>
  <si>
    <t>Rural Electrification Extension project in Gambia</t>
  </si>
  <si>
    <t>Acquisition  of Bi-Directional Units of Trains in Senegal</t>
  </si>
  <si>
    <t>Electric power distribution network rehabilitation and extension in Togo</t>
  </si>
  <si>
    <t>Procurement of pumping equipment and Crane Trucks in Senegal</t>
  </si>
  <si>
    <t>Extension of Electricity to 58 Communities in Benin</t>
  </si>
  <si>
    <t>Electricity grid interconnection project between the Republic of Mali and the Republic of Ivory Coast in Mali</t>
  </si>
  <si>
    <t>Establishment of a Tomato and Mango processing factory at Loumbila in Burkina Faso</t>
  </si>
  <si>
    <t>Expansion of Sierra Leone National Telecommunications Network (SIERRATEL) in Sierra Leone</t>
  </si>
  <si>
    <t>Modernization of the Ghana National Fire Service in Ghana</t>
  </si>
  <si>
    <t>Self Help Electrification project [SHEP-4] in the Ashanti and Brong Ahafo Regions in Ghana</t>
  </si>
  <si>
    <t>Solar Street Lighting project in Sierra Leone</t>
  </si>
  <si>
    <t>Electricity Network Interconnection project in Cote d' Ivoire and Mali in Cote d' Ivoire</t>
  </si>
  <si>
    <t>Supply of 135 buses for universities and other institutions of higher education, construction of two workshops, construction of covered parking lot, procurement of spare parts in Burkina Faso</t>
  </si>
  <si>
    <t>Rural Electrification project in Benin</t>
  </si>
  <si>
    <t>Procurement of medical equipment and rehabilitation of health establishment in Benin</t>
  </si>
  <si>
    <t>Rural Electrification Extension project [Phase I of the project is included under the LOC of USD 250 million to EBID] in Gambia</t>
  </si>
  <si>
    <t xml:space="preserve">Power Transmission project connecting Bamako and Sikasso via Bougouni in Mali </t>
  </si>
  <si>
    <t>Rural Electrification of 50 villages through Solar Photovoltaic (SPV) system in Niger</t>
  </si>
  <si>
    <t>Upgradation of Electricity Distribution Capacity In Togo</t>
  </si>
  <si>
    <t>The 225kv Guinea-Mali electricity interconnection project (Phase 1) in the Republic of Guinea</t>
  </si>
  <si>
    <t>Equipment and Rehabilitation Health facilities project in the Republic of Cote'd'Ivoire</t>
  </si>
  <si>
    <t>Potable water supply project in Gueyo and Abidjan.</t>
  </si>
  <si>
    <t xml:space="preserve">Establishment / Rehabiliation of 44 new drinking water supply systems in Benin </t>
  </si>
  <si>
    <t xml:space="preserve">Rural Electrification of 100 communities in Benin </t>
  </si>
  <si>
    <t xml:space="preserve">Establishment of twenty seven new drinking water supply systems in the Mouhoun Loop and the Upper Basin Regions of Burkina -Faso </t>
  </si>
  <si>
    <t xml:space="preserve">Barclayville -sasstown-Klowein road construction project in Liberia </t>
  </si>
  <si>
    <t>Electrification of 250 rural communities in Niger</t>
  </si>
  <si>
    <t>Electrification of 750 communities in Benin</t>
  </si>
  <si>
    <t>Extension and upgradation of potable water supply networks in the Capital Cities, namely Maradi, Dosso and Diffa region in the Republic of Niger</t>
  </si>
  <si>
    <t>Electrification of resettlement sites under the Resettlement Action Plan- Second Phase (PAR-2) of the Kandadji Dam and upgrading of the Power Distribution Network Project in the dam area in the Republic of Niger</t>
  </si>
  <si>
    <t>Construction of University of Science and Technology at Koidu Town, Kono District in the Republic of Sierra Leone</t>
  </si>
  <si>
    <t>Agro-Industrial Pole Project in the North (2 PAI-Nord) in Cote d'Ivoire</t>
  </si>
  <si>
    <t>Drinking Water Supply Systems for the towns of Beyla, Koubia and Fria in Guinea</t>
  </si>
  <si>
    <t>To construct 150 hand-pump fitted boreholes and 100 drinking water supply points in Upper Guinea and Forest Guinea, in the Republic of Guinea.</t>
  </si>
  <si>
    <t>Republic of the Congo</t>
  </si>
  <si>
    <t>Rural Electrification project</t>
  </si>
  <si>
    <t>Development of Transportation System</t>
  </si>
  <si>
    <t>Greenfield 600 tpd rotary kiln Cement Plant project</t>
  </si>
  <si>
    <t>Power projects</t>
  </si>
  <si>
    <t xml:space="preserve">Power projects </t>
  </si>
  <si>
    <t xml:space="preserve">Export Targeted Modern Irrigated Agricultural Project </t>
  </si>
  <si>
    <t>Establishment of 10 Vocational Training Centres and 4 business incubation centres</t>
  </si>
  <si>
    <t>NA</t>
  </si>
  <si>
    <t>Supply of buses and spares</t>
  </si>
  <si>
    <t>Irrigation project</t>
  </si>
  <si>
    <t>Women poverty alleviation programme  and acquisition of  vehicles</t>
  </si>
  <si>
    <t>IT training projects</t>
  </si>
  <si>
    <t>Rural electrification project and Fishing Industry Development project</t>
  </si>
  <si>
    <t>Supply of Medical equipment, furniture and other accessories to 4 hospitals</t>
  </si>
  <si>
    <t>Fisheries Development project</t>
  </si>
  <si>
    <t>Setting up a Modern Abattoir, Meat Processing, Cold Storage, Rendering and Tannery Plant and Market Place</t>
  </si>
  <si>
    <t>Rice Self-Sufficiency Programme</t>
  </si>
  <si>
    <t>Acquisition of buses</t>
  </si>
  <si>
    <t>Implementation of Integrated Health Information System (HIS)</t>
  </si>
  <si>
    <t>Procurement of goods and projects as per the specified needs of the Government of the Republic of Seychelles</t>
  </si>
  <si>
    <t>Procurement of tractors and connected implements, harvesters, rice threshers, rice mills, maize shellers etc</t>
  </si>
  <si>
    <t xml:space="preserve">Rehabilitation of existing facilities and addition of new infrastructure to supply potable water </t>
  </si>
  <si>
    <t>Transmission Line and Substation</t>
  </si>
  <si>
    <t>Land and infrastructure development including Hydraulics, water management system (irrigation) and provision of Tractors</t>
  </si>
  <si>
    <t>Rehabilitation of existing portable water facilities in four communities in Sierra Leone</t>
  </si>
  <si>
    <t xml:space="preserve">Project for setting up 4 x 125 MW Kosti Combined Cycle Power Plant in Sudan </t>
  </si>
  <si>
    <t>SINGA-GEDARIF transmission and Sub-Station Project</t>
  </si>
  <si>
    <t xml:space="preserve">(i) supply of agricultural inputs for the Sudanese Agricultural Bank, (ii) technical and laboratory equipment to Higher Educational Institutions, (iii) scientific equipment for Ministry of Science and Technology, (iv) solar electrification and (v) meeting requirement of Sudan Railways </t>
  </si>
  <si>
    <t>Singa-Gadarif Transmission line extension to Galabat, micro-industrial projects and development of livestock production and services</t>
  </si>
  <si>
    <t>Eldeum Sugar project at White Nile state</t>
  </si>
  <si>
    <t>Mashkour Sugar project  (IInd tranche of US $ 150 mn)</t>
  </si>
  <si>
    <t>Eswatini</t>
  </si>
  <si>
    <t>Information Technology Park project</t>
  </si>
  <si>
    <t>Procurement of tractors, pumps and equipment</t>
  </si>
  <si>
    <t>Procurement of 723 vehicles</t>
  </si>
  <si>
    <t>Augmentation of water supply schemes of Dar es Salaam and Chalinzi regions</t>
  </si>
  <si>
    <t>Extension of Lake Victoria Pipeline to Tabora, Igunga and Nzega</t>
  </si>
  <si>
    <t>Rehabilitation and improvement of water supply system in Zanzibar</t>
  </si>
  <si>
    <t>Water Supply schemes in Tanzania</t>
  </si>
  <si>
    <t>Cultivation of Rice, Maize and Sorghum</t>
  </si>
  <si>
    <t>Rural Electrification project to cover 150 localities</t>
  </si>
  <si>
    <t>Setting up of 161 KV Power Transmission Line</t>
  </si>
  <si>
    <t>Itezhi-Tezhi Hydro power project</t>
  </si>
  <si>
    <t>Pre-fabricated health posts</t>
  </si>
  <si>
    <t xml:space="preserve">Pre-fabricated health posts </t>
  </si>
  <si>
    <t>Up-gradation of Deka Pumping Station and River Water Intake System</t>
  </si>
  <si>
    <t>Completion of Phase II : Up-gradation of Deka Pumping Station and River Water Intake System in Zimbabwe</t>
  </si>
  <si>
    <t>Asia</t>
  </si>
  <si>
    <t>Financing export of goods and projects including development of railway infrastructure, dredging, construction of bridges, procurement of buses, locomotives, coaches etc.</t>
  </si>
  <si>
    <t>Procurement of 50 nos. MG flat wagons [BFCT] and 5 nos. MG Brake vans with Air Brake for carrying container</t>
  </si>
  <si>
    <t>Procurement of 180 nos. BG bogie oil tank wagons and 6 nos. BG Bogie Brake vans</t>
  </si>
  <si>
    <t>Procurement of 30 nos. Broad Gauge [BG] diesel electric [DE] locomotives</t>
  </si>
  <si>
    <t>Procurement of 10 nos. Broad Gauge [BG] diesel electric [DE] locomotives</t>
  </si>
  <si>
    <t>Procurement of 100 nos. MG bogie tank wagons and 5 nos. MG Brake vans with air brake equipment for carrying aviation fuel</t>
  </si>
  <si>
    <t>Procurement of 170 nos. MG flat wagons [BFCT] and 11 nos. MG Bogie Brake Vans [BBV] with air brake system for carrying container</t>
  </si>
  <si>
    <t>Supply of 1 nos. dredgers and ancillary crafts and accessories</t>
  </si>
  <si>
    <t>Procurement of 120 nos. BG passenger coaches for Bangladesh Railway [BR]</t>
  </si>
  <si>
    <t xml:space="preserve">Construction of second Bhairab and Titas Rail bridges with approach Rail Lines, including feasibility study </t>
  </si>
  <si>
    <t>Replacement and modernization of signalling system of three stations between Ashuganj and Akhaura section</t>
  </si>
  <si>
    <t>Modernisation and Strengthening of Bangladesh Standards and Testing Institution [BSTI]</t>
  </si>
  <si>
    <t>Construction of Khulna-Mongla Rail Line project</t>
  </si>
  <si>
    <t>Construction of 3rd and 4th Dual Gauge track between Dhaka-Tongi section and Doubling of Dual Gauge track between Tongi-Joydebpur section including signalling works</t>
  </si>
  <si>
    <t>Rehabilitation of the Kulaura-Shahbajpur section</t>
  </si>
  <si>
    <t>Financing various social and infrastructure development projects in Bangladesh [such as power, railways, road transportation, information and communication technology, shipping, health and technical education sectors]</t>
  </si>
  <si>
    <t>Establishment of IT/Hi-Tech Park at District Level (12 Districts) project</t>
  </si>
  <si>
    <t>Procurement of Double Decker and Single Decker AC &amp; Non-AC Buses</t>
  </si>
  <si>
    <t>Procurement of Trucks</t>
  </si>
  <si>
    <t xml:space="preserve">Improvement of Ashuganj River Port-Sarail-Dharkhar-Akhaura Land Port Road as 4-Lane National Highway </t>
  </si>
  <si>
    <t>Construction of Double Line Track in Khulna-Darsana Junction Section</t>
  </si>
  <si>
    <t>Construction of new carriage Workshop in Saidpur Railway Workshop including feasibility study</t>
  </si>
  <si>
    <t>Conversion of Meter Gauge Line to Dual Gauge Line in Parbatipur-Kawnia Section</t>
  </si>
  <si>
    <t>Barapukuria-Bogra-Kaliakoir 400 KV Transmission Line project</t>
  </si>
  <si>
    <t xml:space="preserve">Establishment of Indian Economic Zones in Mongla, Bagerhat </t>
  </si>
  <si>
    <t>Establishment of Common Effluent Treatment Plant (CETP-3A) &amp; Desalination Plant (DESAL-2A) at Bangabandhu Sheikh Mujib Shilpanagar</t>
  </si>
  <si>
    <t xml:space="preserve">Establishment of Inland Container River Port at Ashuganj </t>
  </si>
  <si>
    <t>Developmental Projects</t>
  </si>
  <si>
    <t>Infrastructure Development for power evacuation of Rooppur Nuclear Power Plant</t>
  </si>
  <si>
    <t>Widening of Baraiyerhat-Heako-Ramgarh Road</t>
  </si>
  <si>
    <t xml:space="preserve">Upgradation of Mongla Port </t>
  </si>
  <si>
    <t>Improvement of Cumilla (Mainamati)-Brahmanbaria (Dharkhar) National Highway as 4-Lane National Highway'</t>
  </si>
  <si>
    <t>Establishment of Indian Economic Zone at Mirsarai</t>
  </si>
  <si>
    <t>Modernization of City Street Light System at different areas under Chattogram City Corporation</t>
  </si>
  <si>
    <t>Payra Port Project</t>
  </si>
  <si>
    <t xml:space="preserve">Construction of 100 MW Solar Power Plant </t>
  </si>
  <si>
    <t>Procurement of 290 Nos. Broad Gauge Flat Bogie Container Wagons (BFCT) and 20 Nos. Broad Gauge Bogie Break Van (BBV)</t>
  </si>
  <si>
    <t xml:space="preserve">Stung Tasal development project, purchase of water pumps, construction of electricity transmission line between Kratie and Stung </t>
  </si>
  <si>
    <t>Strengthening the capacity of transmission line project between Kratie and Steung Treng</t>
  </si>
  <si>
    <t xml:space="preserve">Completion of the Stung Tassal Water Development project </t>
  </si>
  <si>
    <t>Strengthening the capacity of transmission line project between Kratie and Stung Treng</t>
  </si>
  <si>
    <t>-</t>
  </si>
  <si>
    <t>Stung Sva Hab/Slab Water Resources Development project</t>
  </si>
  <si>
    <t>(i) Paksong  S/S-Jiangxai 115 KV, double circuit Transmission Line project, (ii) Nam Song 7.5 MW Hydropower project and (iii) equipment for Rural Electrification Phase 2 project</t>
  </si>
  <si>
    <t>Development of irrigation projects in Chamassack Province</t>
  </si>
  <si>
    <t xml:space="preserve">230 kv double circuit transmission line from Nabon  to Thabok and substations </t>
  </si>
  <si>
    <t>Improvement and Expansion of 22 kV Distribution line in Vientiane capital city branches project.</t>
  </si>
  <si>
    <t>[EPC] services for conversion and commission of diesel pumps into electric pump sets</t>
  </si>
  <si>
    <t>Construction of Nam Xang Storage Dam and Development of Irrigation system in Kenthao District, Xayabury province, Lao PDR</t>
  </si>
  <si>
    <t>Power Transmission and Distribution Project</t>
  </si>
  <si>
    <t>papua new</t>
  </si>
  <si>
    <t>Indo-Mongolia Joint Information Technology Education &amp; Outsourcing Center project</t>
  </si>
  <si>
    <t>Construction of Crude Oil Refinery Plant (DPR, PMC and EPC-01)</t>
  </si>
  <si>
    <t>Railway Rehabilitation</t>
  </si>
  <si>
    <t>Renovation of Thanlyin Refinery</t>
  </si>
  <si>
    <t>Railway projects</t>
  </si>
  <si>
    <t>Setting up an assembly/manufacturing plant for assembly and manufacturing of heavy turbo trucks</t>
  </si>
  <si>
    <t>Three transmission lines (Thahtay Chaung- Oakshitpin 230 KV; Thahtay Chaung – Thandwe – Maei-Ann 230 KV and Thandwe – Athoke 230 KV)</t>
  </si>
  <si>
    <t>Upgradation of Thanbayakan Petrochemical Complex</t>
  </si>
  <si>
    <t>Yenwe and Kunchaung irrigation project and Procurement of farm machinery and implements</t>
  </si>
  <si>
    <t>Procurement of rolling stock, rail machinery, and maintenance equipment and, other railway projects</t>
  </si>
  <si>
    <t>Implementation of a Microwave Radio Link on the Rhi-Mindat route</t>
  </si>
  <si>
    <t>Road projects, rural electrification projects, power transmission projects and Hydro Power Projects</t>
  </si>
  <si>
    <t>Infrastructure projects such as highways, airports, bridges and irrigation projects</t>
  </si>
  <si>
    <t>Koshi Corridor 220 kV Transmission Line project</t>
  </si>
  <si>
    <t xml:space="preserve">Modi-Lekhnath Transmission Line project </t>
  </si>
  <si>
    <t>Rahughat Hydroelectric Power project</t>
  </si>
  <si>
    <t>Upgradation/Improvement of 17 Roads</t>
  </si>
  <si>
    <t>Other projects</t>
  </si>
  <si>
    <t>Upgradation / Improvement of Various Road Projects</t>
  </si>
  <si>
    <t>Upgrading / Improvement of Ch 0+000 to Ch 73+600 Sector of Bagdula-Bhimgitte  Road</t>
  </si>
  <si>
    <t>Housing Project to GON - IIIrd tranche</t>
  </si>
  <si>
    <t>Upgradation of Southern Railway Line (Colombo-Matara)</t>
  </si>
  <si>
    <t>Upgradation of Southern Railway corridor from Colombo to Matara</t>
  </si>
  <si>
    <t>Track Laying (92 km) Ommanthai- Pallai of Northern Railway, Track Laying(60 km) Madhu Church-Tallaimannar Sector, Track Laying on Medawachchiya Madhu Railway Line</t>
  </si>
  <si>
    <t xml:space="preserve">Reconstruction of the Pallai-Kankesanthurai Railway Line </t>
  </si>
  <si>
    <t>Supply of 20 container carrier wagons and 30 fuel tank wagons with braking systems.</t>
  </si>
  <si>
    <t>Supply of 10 Diesel Locomotives Railways</t>
  </si>
  <si>
    <t xml:space="preserve">No </t>
  </si>
  <si>
    <t>Supply of 163 Engine Kits for buses</t>
  </si>
  <si>
    <t>Supply of 6 Diesel Multiple Units with Air Conditioned Passenger Compartments [2 AC compartment per DMU] Railways</t>
  </si>
  <si>
    <t>Supply of 326 Engine Kits for buses</t>
  </si>
  <si>
    <t>Design, supply, installation, testing and commissioning of signaling and telecommunication system for railway network in Northern and Talaimannar railway lines in Sri Lanka.</t>
  </si>
  <si>
    <t>Procurement of Buses</t>
  </si>
  <si>
    <t xml:space="preserve">Procurement of Rolling Stock </t>
  </si>
  <si>
    <t>Up-gradation of the Railway Line from Maho to Omanthai which includes track rehabilitation and ancillary works</t>
  </si>
  <si>
    <t>Expansion of Ratmalana workshop</t>
  </si>
  <si>
    <t>N.A</t>
  </si>
  <si>
    <t>Maho-Anuradhapura Railway Line Signalling</t>
  </si>
  <si>
    <t>Double Tracking of Railway Line from Polgahawela to Kurunegala</t>
  </si>
  <si>
    <t>Rehabilitation of Kankesanthurai Harbour</t>
  </si>
  <si>
    <t>Solar Projects</t>
  </si>
  <si>
    <t>Purchase of Petroleum products</t>
  </si>
  <si>
    <t>Procurement of Urea Fertilizer</t>
  </si>
  <si>
    <t>Construction of 500 housing units and Road Development Project</t>
  </si>
  <si>
    <t>Development projects</t>
  </si>
  <si>
    <t xml:space="preserve"> N.A.</t>
  </si>
  <si>
    <t>Greater Male' Connectivity Project</t>
  </si>
  <si>
    <t>Modernization of steel plant</t>
  </si>
  <si>
    <t xml:space="preserve">Tishreen Thermal Power project (2 x 200 MW) </t>
  </si>
  <si>
    <t xml:space="preserve">Nam Chien Hydro Power project (200 MW) </t>
  </si>
  <si>
    <t>Trai Hydropower project and Binh Bo drainage Pumping station</t>
  </si>
  <si>
    <t>Patrol Boats</t>
  </si>
  <si>
    <t>LAC</t>
  </si>
  <si>
    <t>Bulk Blending Fertilizer Plant</t>
  </si>
  <si>
    <t>Modernization of an Injectable products plant in Havana</t>
  </si>
  <si>
    <t>51MW wind energy farm</t>
  </si>
  <si>
    <t>50 MW Co-generation power plant</t>
  </si>
  <si>
    <t>Installation of 75MWp Photovoltaic Solar Parks in Cuba</t>
  </si>
  <si>
    <t>Cricket Stadium in Georgetown</t>
  </si>
  <si>
    <t>Signaling System</t>
  </si>
  <si>
    <t>Fixed and movable irrigation pumps</t>
  </si>
  <si>
    <t>Multi-specialty hospital</t>
  </si>
  <si>
    <t>East Bank-East Coast Road linkage project</t>
  </si>
  <si>
    <t>Procurement of Ocean Passenger-Cargo Vessel</t>
  </si>
  <si>
    <t>Supply of high capacity fixed &amp; mobile drainage pumps &amp; associated structures</t>
  </si>
  <si>
    <t>Up-gradation of three Primary Health Centres</t>
  </si>
  <si>
    <t xml:space="preserve">Procuring and Installing Solar Home Lighting Systems for 30,000 homes in the Hinterland Communities in Guyana </t>
  </si>
  <si>
    <t>For installation of Solar Photo Voltaic Power Plant at Cheddi Jagan International Airport in Guyana.</t>
  </si>
  <si>
    <t>Communication, Health, Transport equipment</t>
  </si>
  <si>
    <t xml:space="preserve">Development of Agriculture and Irrigation Infrastructure in the Jamastran Valley </t>
  </si>
  <si>
    <t>Supply of equipment for building two electric substations</t>
  </si>
  <si>
    <t>Building Carlos Fonseca Substation, 95 Km Transmission Lines and expansion of three Substations (Villa El Carmen, Las Colinas &amp; San Rafael del Sur)</t>
  </si>
  <si>
    <t>Transmission lines and substation project</t>
  </si>
  <si>
    <t>Reconstruction of Aldo Chavarria Hospital</t>
  </si>
  <si>
    <t>Replacement and Equipment of the High Technology Centre of the Hospital  Antonio Lenin Fonseca in Managua</t>
  </si>
  <si>
    <t>Water supply project</t>
  </si>
  <si>
    <t>Supply of equipment</t>
  </si>
  <si>
    <t xml:space="preserve">Supply of ten crash fire tenders </t>
  </si>
  <si>
    <t>Up-gradation of Transmission Network Infrastructure &amp; Power Generation</t>
  </si>
  <si>
    <t>Oceania</t>
  </si>
  <si>
    <t>Fiji</t>
  </si>
  <si>
    <t>Rehabilitation of sugar industry</t>
  </si>
  <si>
    <t>Development of Road and Infrastructure sectors</t>
  </si>
  <si>
    <t>Construction of Disaster Recovery Site</t>
  </si>
  <si>
    <t xml:space="preserve">Electrification of 350 villages in Togo through solar photo-voltaic systems </t>
  </si>
  <si>
    <t>Construction of a new Parliament Building</t>
  </si>
  <si>
    <t>Purchase of Rice from India</t>
  </si>
  <si>
    <t>Purchase of essential commodities from India</t>
  </si>
  <si>
    <t>Construction of Crude Oil Refinery Plant (EPC-02)</t>
  </si>
  <si>
    <t>Construction of Crude Oil Refinery Plant (EPC-03)</t>
  </si>
  <si>
    <t>Congo D.R.</t>
  </si>
  <si>
    <t>Completion of the Katende Hydro-Electric Project</t>
  </si>
  <si>
    <t>Construction of Crude Oil Refinery Project</t>
  </si>
  <si>
    <t>INR 4850 crore</t>
  </si>
  <si>
    <t>Financing of various developmental projects in Maldives</t>
  </si>
  <si>
    <r>
      <t>Note : * EBID covers Benin, Burkina Faso, Cape Verde, Côte d’Ivoire, Gambia, Ghana, Guinea, Guinea Bissau, Liberia, Mali, Niger, Nigeria, Senegal, Sierra Leone and Togo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</si>
</sst>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_-* #,##0.00_-;\-* #,##0.00_-;_-* &quot;-&quot;??_-;_-@_-"/>
    <numFmt numFmtId="166" formatCode="0_);[Red]\(0\)"/>
    <numFmt numFmtId="167"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u/>
      <sz val="11"/>
      <color theme="1"/>
      <name val="Calibri"/>
      <family val="2"/>
      <scheme val="minor"/>
    </font>
    <font>
      <sz val="11"/>
      <color rgb="FF000000"/>
      <name val="Calibri"/>
      <family val="2"/>
      <scheme val="minor"/>
    </font>
    <font>
      <sz val="11"/>
      <name val="Calibri"/>
      <family val="2"/>
    </font>
    <font>
      <b/>
      <sz val="11"/>
      <color rgb="FF000000"/>
      <name val="Calibri"/>
      <family val="2"/>
    </font>
    <font>
      <sz val="7"/>
      <color rgb="FF000000"/>
      <name val="Roboto"/>
    </font>
    <font>
      <b/>
      <u/>
      <sz val="12"/>
      <name val="Calibri"/>
      <family val="2"/>
      <scheme val="minor"/>
    </font>
    <font>
      <sz val="11"/>
      <color rgb="FF000000"/>
      <name val="Calibri"/>
      <family val="2"/>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DD8E6"/>
      </patternFill>
    </fill>
    <fill>
      <patternFill patternType="solid">
        <fgColor rgb="FFF9F9F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DDDDDD"/>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cellStyleXfs>
  <cellXfs count="232">
    <xf numFmtId="0" fontId="0" fillId="0" borderId="0" xfId="0"/>
    <xf numFmtId="0" fontId="0" fillId="2" borderId="0" xfId="0" applyFill="1"/>
    <xf numFmtId="164" fontId="0" fillId="2" borderId="0" xfId="1" applyFont="1" applyFill="1"/>
    <xf numFmtId="164" fontId="0" fillId="2" borderId="0" xfId="1" applyFont="1" applyFill="1" applyAlignment="1">
      <alignment horizontal="center" vertical="center"/>
    </xf>
    <xf numFmtId="165" fontId="0" fillId="2" borderId="0" xfId="0" applyNumberFormat="1" applyFill="1"/>
    <xf numFmtId="2" fontId="0" fillId="2" borderId="0" xfId="1" applyNumberFormat="1" applyFont="1" applyFill="1" applyAlignment="1">
      <alignment horizontal="right"/>
    </xf>
    <xf numFmtId="0" fontId="0" fillId="0" borderId="0" xfId="0" pivotButton="1"/>
    <xf numFmtId="0" fontId="0" fillId="0" borderId="0" xfId="0" applyAlignment="1">
      <alignment horizontal="left"/>
    </xf>
    <xf numFmtId="0" fontId="0" fillId="0" borderId="0" xfId="0" applyAlignment="1">
      <alignment horizontal="left" indent="1"/>
    </xf>
    <xf numFmtId="166" fontId="0" fillId="2" borderId="0" xfId="1" applyNumberFormat="1" applyFont="1" applyFill="1" applyAlignment="1">
      <alignment horizontal="left" vertical="center"/>
    </xf>
    <xf numFmtId="2" fontId="0" fillId="0" borderId="1" xfId="1" applyNumberFormat="1" applyFont="1" applyFill="1" applyBorder="1" applyAlignment="1">
      <alignment vertical="center" wrapText="1"/>
    </xf>
    <xf numFmtId="0" fontId="0" fillId="2" borderId="0" xfId="0" applyFill="1" applyAlignment="1">
      <alignment horizontal="center"/>
    </xf>
    <xf numFmtId="0" fontId="0" fillId="2" borderId="0" xfId="0" applyFill="1" applyAlignment="1">
      <alignment horizontal="center" wrapText="1"/>
    </xf>
    <xf numFmtId="166" fontId="5" fillId="2" borderId="0" xfId="1" applyNumberFormat="1" applyFont="1" applyFill="1" applyBorder="1" applyAlignment="1">
      <alignment horizontal="left" vertical="center"/>
    </xf>
    <xf numFmtId="164" fontId="0" fillId="2" borderId="0" xfId="1" applyFont="1" applyFill="1" applyBorder="1" applyAlignment="1">
      <alignment vertical="center"/>
    </xf>
    <xf numFmtId="0" fontId="8" fillId="3" borderId="6" xfId="3" applyFont="1" applyFill="1" applyBorder="1" applyAlignment="1">
      <alignment horizontal="center" vertical="center" wrapText="1"/>
    </xf>
    <xf numFmtId="166" fontId="0" fillId="0" borderId="1" xfId="1" applyNumberFormat="1" applyFont="1" applyFill="1" applyBorder="1" applyAlignment="1">
      <alignment horizontal="left" vertical="center" wrapText="1"/>
    </xf>
    <xf numFmtId="4" fontId="9" fillId="0" borderId="0" xfId="0" applyNumberFormat="1" applyFont="1"/>
    <xf numFmtId="4" fontId="9" fillId="4" borderId="9" xfId="0" applyNumberFormat="1" applyFont="1" applyFill="1" applyBorder="1" applyAlignment="1">
      <alignment horizontal="right" vertical="top" wrapText="1"/>
    </xf>
    <xf numFmtId="0" fontId="9" fillId="4" borderId="9" xfId="0" applyFont="1" applyFill="1" applyBorder="1" applyAlignment="1">
      <alignment vertical="top" wrapText="1"/>
    </xf>
    <xf numFmtId="0" fontId="9" fillId="0" borderId="0" xfId="0" applyFont="1"/>
    <xf numFmtId="2" fontId="0" fillId="0" borderId="2" xfId="1" applyNumberFormat="1"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67" fontId="0" fillId="0" borderId="1" xfId="1" applyNumberFormat="1" applyFont="1" applyFill="1" applyBorder="1" applyAlignment="1">
      <alignment vertical="center" wrapText="1"/>
    </xf>
    <xf numFmtId="0" fontId="0" fillId="0" borderId="1" xfId="0" applyBorder="1" applyAlignment="1">
      <alignment vertical="center"/>
    </xf>
    <xf numFmtId="2" fontId="0" fillId="0" borderId="1" xfId="1" applyNumberFormat="1" applyFont="1" applyFill="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4" fillId="0" borderId="1" xfId="0" applyFont="1" applyBorder="1" applyAlignment="1">
      <alignment wrapText="1"/>
    </xf>
    <xf numFmtId="0" fontId="4" fillId="0" borderId="1" xfId="0" applyFont="1" applyBorder="1" applyAlignment="1">
      <alignment horizontal="left" vertical="center" wrapText="1"/>
    </xf>
    <xf numFmtId="2" fontId="0" fillId="0" borderId="1" xfId="1" applyNumberFormat="1" applyFont="1" applyFill="1" applyBorder="1" applyAlignment="1">
      <alignment horizontal="right"/>
    </xf>
    <xf numFmtId="0" fontId="0" fillId="0" borderId="1" xfId="0" applyBorder="1" applyAlignment="1">
      <alignment horizontal="center" wrapText="1"/>
    </xf>
    <xf numFmtId="0" fontId="7"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vertical="center" wrapText="1"/>
    </xf>
    <xf numFmtId="0" fontId="0" fillId="0" borderId="1" xfId="0" applyBorder="1" applyAlignment="1">
      <alignment horizontal="justify" vertical="top"/>
    </xf>
    <xf numFmtId="0" fontId="8" fillId="3" borderId="4" xfId="3" applyFont="1" applyFill="1" applyBorder="1" applyAlignment="1">
      <alignment horizontal="center" vertical="center" wrapText="1"/>
    </xf>
    <xf numFmtId="164" fontId="0" fillId="0" borderId="10" xfId="1" applyFont="1" applyFill="1" applyBorder="1" applyAlignment="1">
      <alignment horizontal="center" vertical="center" wrapText="1"/>
    </xf>
    <xf numFmtId="164" fontId="4" fillId="0" borderId="11" xfId="1" applyFont="1" applyFill="1" applyBorder="1" applyAlignment="1">
      <alignment horizontal="center" vertical="center" wrapText="1"/>
    </xf>
    <xf numFmtId="164" fontId="0" fillId="0" borderId="11" xfId="1" applyFont="1" applyFill="1" applyBorder="1" applyAlignment="1">
      <alignment horizontal="center" vertical="center" wrapText="1"/>
    </xf>
    <xf numFmtId="165" fontId="0" fillId="0" borderId="11" xfId="0" applyNumberFormat="1" applyBorder="1" applyAlignment="1">
      <alignment vertical="center"/>
    </xf>
    <xf numFmtId="164" fontId="0" fillId="0" borderId="11" xfId="1" applyFont="1" applyFill="1" applyBorder="1" applyAlignment="1">
      <alignment vertical="center" wrapText="1"/>
    </xf>
    <xf numFmtId="164" fontId="4" fillId="0" borderId="11" xfId="1" applyFont="1" applyFill="1" applyBorder="1" applyAlignment="1">
      <alignment vertical="center" wrapText="1"/>
    </xf>
    <xf numFmtId="2" fontId="4" fillId="0" borderId="11" xfId="1" applyNumberFormat="1" applyFont="1" applyFill="1" applyBorder="1" applyAlignment="1">
      <alignment vertical="center" wrapText="1"/>
    </xf>
    <xf numFmtId="164" fontId="0" fillId="0" borderId="11" xfId="1" applyFont="1" applyFill="1" applyBorder="1"/>
    <xf numFmtId="2" fontId="0" fillId="0" borderId="11" xfId="1" applyNumberFormat="1" applyFont="1" applyFill="1" applyBorder="1" applyAlignment="1">
      <alignment horizontal="right" vertical="center" wrapText="1"/>
    </xf>
    <xf numFmtId="164" fontId="4" fillId="0" borderId="12" xfId="1" applyFont="1" applyFill="1" applyBorder="1" applyAlignment="1">
      <alignment horizontal="center" vertical="center" wrapText="1"/>
    </xf>
    <xf numFmtId="164" fontId="4" fillId="0" borderId="10" xfId="1" applyFont="1" applyFill="1" applyBorder="1" applyAlignment="1">
      <alignment horizontal="center" vertical="center" wrapText="1"/>
    </xf>
    <xf numFmtId="0" fontId="0" fillId="2" borderId="0" xfId="0" applyFill="1" applyAlignment="1">
      <alignment vertical="center"/>
    </xf>
    <xf numFmtId="164" fontId="4" fillId="2" borderId="11" xfId="1" applyFont="1" applyFill="1" applyBorder="1" applyAlignment="1">
      <alignment horizontal="center" vertical="center" wrapText="1"/>
    </xf>
    <xf numFmtId="164" fontId="4" fillId="0" borderId="13" xfId="1" applyFont="1" applyFill="1" applyBorder="1" applyAlignment="1">
      <alignment horizontal="center" vertical="center" wrapText="1"/>
    </xf>
    <xf numFmtId="0" fontId="4" fillId="0" borderId="13" xfId="0" applyFont="1" applyBorder="1" applyAlignment="1">
      <alignment horizontal="center" vertical="center" wrapText="1"/>
    </xf>
    <xf numFmtId="0" fontId="0" fillId="0" borderId="13" xfId="0" applyBorder="1" applyAlignment="1">
      <alignment horizontal="center" vertical="center" wrapText="1"/>
    </xf>
    <xf numFmtId="0" fontId="4" fillId="0" borderId="11" xfId="0" applyFont="1" applyBorder="1" applyAlignment="1">
      <alignment wrapText="1"/>
    </xf>
    <xf numFmtId="0" fontId="0" fillId="0" borderId="11" xfId="0" applyBorder="1" applyAlignment="1">
      <alignment horizontal="left"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2" fontId="0" fillId="0" borderId="1" xfId="1" applyNumberFormat="1" applyFont="1" applyBorder="1" applyAlignment="1">
      <alignment vertical="center" wrapText="1"/>
    </xf>
    <xf numFmtId="164" fontId="4" fillId="0" borderId="1" xfId="1" applyFont="1" applyFill="1" applyBorder="1" applyAlignment="1">
      <alignment horizontal="center" vertical="center" wrapText="1"/>
    </xf>
    <xf numFmtId="0" fontId="0" fillId="0" borderId="14" xfId="0" applyBorder="1" applyAlignment="1">
      <alignment horizontal="center" vertical="center" wrapText="1"/>
    </xf>
    <xf numFmtId="0" fontId="0" fillId="2" borderId="0" xfId="0" applyFill="1" applyAlignment="1">
      <alignment horizontal="right"/>
    </xf>
    <xf numFmtId="164" fontId="0" fillId="0" borderId="1" xfId="1" applyFont="1" applyFill="1" applyBorder="1" applyAlignment="1">
      <alignment horizontal="center" vertical="center"/>
    </xf>
    <xf numFmtId="49" fontId="0" fillId="0" borderId="2" xfId="1" applyNumberFormat="1" applyFont="1" applyFill="1" applyBorder="1" applyAlignment="1">
      <alignment horizontal="left" vertical="center" wrapText="1"/>
    </xf>
    <xf numFmtId="49" fontId="0" fillId="0" borderId="1" xfId="1" applyNumberFormat="1" applyFont="1" applyBorder="1" applyAlignment="1">
      <alignment horizontal="left" vertical="center" wrapText="1"/>
    </xf>
    <xf numFmtId="49" fontId="8" fillId="3" borderId="6" xfId="3" applyNumberFormat="1" applyFont="1" applyFill="1" applyBorder="1" applyAlignment="1">
      <alignment horizontal="left" vertical="center" wrapText="1"/>
    </xf>
    <xf numFmtId="49" fontId="0" fillId="0" borderId="1" xfId="1" applyNumberFormat="1" applyFont="1" applyFill="1" applyBorder="1" applyAlignment="1">
      <alignment horizontal="left" vertical="center" wrapText="1"/>
    </xf>
    <xf numFmtId="49" fontId="0" fillId="0" borderId="1" xfId="0" applyNumberFormat="1" applyBorder="1" applyAlignment="1">
      <alignment horizontal="left" vertical="center" wrapText="1"/>
    </xf>
    <xf numFmtId="49" fontId="0" fillId="0" borderId="1"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0" fillId="2" borderId="0" xfId="1" applyNumberFormat="1" applyFont="1" applyFill="1" applyAlignment="1">
      <alignment horizontal="left" vertical="center"/>
    </xf>
    <xf numFmtId="0" fontId="8" fillId="3" borderId="6" xfId="3" applyFont="1" applyFill="1" applyBorder="1" applyAlignment="1">
      <alignment horizontal="left" vertical="center" wrapText="1"/>
    </xf>
    <xf numFmtId="166" fontId="0" fillId="0" borderId="2" xfId="1" applyNumberFormat="1" applyFont="1" applyFill="1" applyBorder="1" applyAlignment="1">
      <alignment horizontal="left" vertical="center" wrapText="1"/>
    </xf>
    <xf numFmtId="166" fontId="0" fillId="0" borderId="1" xfId="1" applyNumberFormat="1" applyFont="1" applyFill="1" applyBorder="1" applyAlignment="1">
      <alignment horizontal="left" vertical="center"/>
    </xf>
    <xf numFmtId="166" fontId="1" fillId="0" borderId="1" xfId="1" applyNumberFormat="1" applyFont="1" applyFill="1" applyBorder="1" applyAlignment="1">
      <alignment horizontal="left" vertical="center" wrapText="1"/>
    </xf>
    <xf numFmtId="2" fontId="1" fillId="0" borderId="1" xfId="1" applyNumberFormat="1" applyFont="1" applyFill="1" applyBorder="1" applyAlignment="1">
      <alignment vertical="center" wrapText="1"/>
    </xf>
    <xf numFmtId="49" fontId="1" fillId="0" borderId="1" xfId="1" applyNumberFormat="1" applyFont="1" applyFill="1" applyBorder="1" applyAlignment="1">
      <alignment horizontal="left" vertical="center" wrapText="1"/>
    </xf>
    <xf numFmtId="166" fontId="0" fillId="0" borderId="13" xfId="1" applyNumberFormat="1" applyFont="1" applyFill="1" applyBorder="1" applyAlignment="1">
      <alignment horizontal="left" vertical="center"/>
    </xf>
    <xf numFmtId="0" fontId="0" fillId="0" borderId="13" xfId="0" applyBorder="1" applyAlignment="1">
      <alignment horizontal="left" vertical="top"/>
    </xf>
    <xf numFmtId="2" fontId="0" fillId="0" borderId="13" xfId="1" applyNumberFormat="1" applyFont="1" applyFill="1" applyBorder="1" applyAlignment="1">
      <alignment horizontal="right"/>
    </xf>
    <xf numFmtId="164" fontId="0" fillId="0" borderId="13" xfId="1" applyFont="1" applyFill="1" applyBorder="1" applyAlignment="1">
      <alignment horizontal="center" vertical="center"/>
    </xf>
    <xf numFmtId="0" fontId="0" fillId="0" borderId="13" xfId="0" applyBorder="1" applyAlignment="1">
      <alignment horizontal="center" wrapText="1"/>
    </xf>
    <xf numFmtId="166" fontId="0" fillId="0" borderId="7" xfId="1" applyNumberFormat="1" applyFont="1" applyFill="1" applyBorder="1" applyAlignment="1">
      <alignment horizontal="left" vertical="center"/>
    </xf>
    <xf numFmtId="49" fontId="0" fillId="0" borderId="7" xfId="1" applyNumberFormat="1" applyFont="1" applyFill="1" applyBorder="1" applyAlignment="1">
      <alignment horizontal="left" vertical="center"/>
    </xf>
    <xf numFmtId="2" fontId="0" fillId="0" borderId="7" xfId="1" applyNumberFormat="1" applyFont="1" applyFill="1" applyBorder="1" applyAlignment="1">
      <alignment horizontal="right"/>
    </xf>
    <xf numFmtId="0" fontId="0" fillId="0" borderId="7" xfId="0" applyBorder="1" applyAlignment="1">
      <alignment horizontal="justify" vertical="top"/>
    </xf>
    <xf numFmtId="164" fontId="0" fillId="0" borderId="7" xfId="1" applyFont="1" applyFill="1" applyBorder="1" applyAlignment="1">
      <alignment horizontal="center" vertical="center"/>
    </xf>
    <xf numFmtId="0" fontId="0" fillId="0" borderId="7" xfId="0" applyBorder="1" applyAlignment="1">
      <alignment horizontal="center" wrapText="1"/>
    </xf>
    <xf numFmtId="166" fontId="0" fillId="0" borderId="7" xfId="1" applyNumberFormat="1" applyFont="1" applyFill="1" applyBorder="1" applyAlignment="1">
      <alignment horizontal="left" vertical="center" wrapText="1"/>
    </xf>
    <xf numFmtId="2" fontId="0" fillId="0" borderId="7" xfId="1" applyNumberFormat="1" applyFont="1" applyFill="1" applyBorder="1" applyAlignment="1">
      <alignment horizontal="right" vertical="center" wrapText="1"/>
    </xf>
    <xf numFmtId="166" fontId="0" fillId="0" borderId="13" xfId="1" applyNumberFormat="1" applyFont="1" applyFill="1" applyBorder="1" applyAlignment="1">
      <alignment horizontal="left" vertical="center" wrapText="1"/>
    </xf>
    <xf numFmtId="49" fontId="0" fillId="0" borderId="13" xfId="1" applyNumberFormat="1" applyFont="1" applyFill="1" applyBorder="1" applyAlignment="1">
      <alignment horizontal="left" vertical="center" wrapText="1"/>
    </xf>
    <xf numFmtId="2" fontId="0" fillId="0" borderId="13" xfId="1" applyNumberFormat="1" applyFont="1" applyFill="1" applyBorder="1" applyAlignment="1">
      <alignment vertical="center" wrapText="1"/>
    </xf>
    <xf numFmtId="0" fontId="0" fillId="0" borderId="13" xfId="0" applyBorder="1" applyAlignment="1">
      <alignment horizontal="justify" vertical="top"/>
    </xf>
    <xf numFmtId="2" fontId="0" fillId="0" borderId="13" xfId="1" applyNumberFormat="1" applyFont="1" applyFill="1" applyBorder="1" applyAlignment="1">
      <alignment horizontal="right" vertical="center" wrapText="1"/>
    </xf>
    <xf numFmtId="49" fontId="0" fillId="0" borderId="7" xfId="1" applyNumberFormat="1" applyFont="1" applyFill="1" applyBorder="1" applyAlignment="1">
      <alignment horizontal="left" vertical="center" wrapText="1"/>
    </xf>
    <xf numFmtId="0" fontId="6" fillId="0" borderId="7" xfId="0" applyFont="1" applyBorder="1" applyAlignment="1">
      <alignment vertical="center" wrapText="1"/>
    </xf>
    <xf numFmtId="2" fontId="0" fillId="0" borderId="12" xfId="1" applyNumberFormat="1" applyFont="1" applyFill="1" applyBorder="1" applyAlignment="1">
      <alignment horizontal="right" vertical="center" wrapText="1"/>
    </xf>
    <xf numFmtId="0" fontId="0" fillId="0" borderId="2" xfId="0" applyBorder="1" applyAlignment="1">
      <alignment horizontal="justify" vertical="top"/>
    </xf>
    <xf numFmtId="165" fontId="0" fillId="0" borderId="2" xfId="0" applyNumberFormat="1" applyBorder="1" applyAlignment="1">
      <alignment vertical="center"/>
    </xf>
    <xf numFmtId="0" fontId="11" fillId="0" borderId="1" xfId="0" applyFont="1" applyBorder="1" applyAlignment="1">
      <alignment wrapText="1"/>
    </xf>
    <xf numFmtId="49" fontId="0" fillId="0" borderId="2" xfId="1" applyNumberFormat="1" applyFont="1" applyBorder="1" applyAlignment="1">
      <alignment horizontal="left" vertical="center" wrapText="1"/>
    </xf>
    <xf numFmtId="49" fontId="0" fillId="0" borderId="13" xfId="1" applyNumberFormat="1"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justify" vertical="center" wrapText="1"/>
    </xf>
    <xf numFmtId="164" fontId="4" fillId="0" borderId="13" xfId="1" applyFont="1" applyBorder="1" applyAlignment="1">
      <alignment horizontal="center" vertical="center" wrapText="1"/>
    </xf>
    <xf numFmtId="166" fontId="0" fillId="0" borderId="15" xfId="1" applyNumberFormat="1" applyFont="1" applyFill="1" applyBorder="1" applyAlignment="1">
      <alignment horizontal="left" vertical="center"/>
    </xf>
    <xf numFmtId="0" fontId="0" fillId="0" borderId="15" xfId="0" applyBorder="1" applyAlignment="1">
      <alignment horizontal="left" vertical="top"/>
    </xf>
    <xf numFmtId="2" fontId="0" fillId="0" borderId="15" xfId="1" applyNumberFormat="1" applyFont="1" applyFill="1" applyBorder="1" applyAlignment="1">
      <alignment horizontal="right"/>
    </xf>
    <xf numFmtId="164" fontId="0" fillId="0" borderId="15" xfId="1" applyFont="1" applyFill="1" applyBorder="1" applyAlignment="1">
      <alignment horizontal="center" vertical="center"/>
    </xf>
    <xf numFmtId="0" fontId="0" fillId="0" borderId="15" xfId="0" applyBorder="1" applyAlignment="1">
      <alignment horizontal="center" wrapText="1"/>
    </xf>
    <xf numFmtId="0" fontId="4" fillId="0" borderId="13" xfId="0" applyFont="1" applyBorder="1" applyAlignment="1">
      <alignment wrapText="1"/>
    </xf>
    <xf numFmtId="0" fontId="4" fillId="0" borderId="7" xfId="0" applyFont="1" applyBorder="1" applyAlignment="1">
      <alignment wrapText="1"/>
    </xf>
    <xf numFmtId="0" fontId="4" fillId="0" borderId="10" xfId="0" applyFont="1" applyBorder="1" applyAlignment="1">
      <alignment wrapText="1"/>
    </xf>
    <xf numFmtId="164" fontId="4" fillId="0" borderId="16" xfId="1" applyFont="1" applyFill="1" applyBorder="1" applyAlignment="1">
      <alignment horizontal="center" vertical="center" wrapText="1"/>
    </xf>
    <xf numFmtId="0" fontId="4" fillId="0" borderId="16" xfId="0" applyFont="1" applyBorder="1" applyAlignment="1">
      <alignment horizontal="center" vertical="center" wrapText="1"/>
    </xf>
    <xf numFmtId="0" fontId="8" fillId="3" borderId="17" xfId="3" applyFont="1" applyFill="1" applyBorder="1" applyAlignment="1">
      <alignment horizontal="center" vertical="center" wrapText="1"/>
    </xf>
    <xf numFmtId="0" fontId="8" fillId="3" borderId="18" xfId="3"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0" fontId="0" fillId="2" borderId="20" xfId="0" applyFill="1" applyBorder="1" applyAlignment="1">
      <alignment horizontal="right"/>
    </xf>
    <xf numFmtId="166" fontId="0" fillId="0" borderId="21" xfId="1" applyNumberFormat="1" applyFont="1" applyFill="1" applyBorder="1" applyAlignment="1">
      <alignment horizontal="center" vertical="center" wrapText="1"/>
    </xf>
    <xf numFmtId="166" fontId="0" fillId="0" borderId="22" xfId="1" applyNumberFormat="1" applyFont="1" applyFill="1" applyBorder="1" applyAlignment="1">
      <alignment horizontal="center" vertical="center" wrapText="1"/>
    </xf>
    <xf numFmtId="0" fontId="0" fillId="2" borderId="24" xfId="0" applyFill="1" applyBorder="1" applyAlignment="1">
      <alignment horizontal="right"/>
    </xf>
    <xf numFmtId="0" fontId="0" fillId="2" borderId="25" xfId="0" applyFill="1" applyBorder="1" applyAlignment="1">
      <alignment horizontal="right"/>
    </xf>
    <xf numFmtId="0" fontId="0" fillId="0" borderId="20" xfId="0" applyBorder="1" applyAlignment="1">
      <alignment horizontal="right"/>
    </xf>
    <xf numFmtId="0" fontId="0" fillId="0" borderId="20" xfId="0" applyBorder="1" applyAlignment="1">
      <alignment horizontal="right" vertical="center"/>
    </xf>
    <xf numFmtId="164" fontId="0" fillId="2" borderId="20" xfId="0" applyNumberFormat="1" applyFill="1" applyBorder="1" applyAlignment="1">
      <alignment horizontal="right"/>
    </xf>
    <xf numFmtId="0" fontId="0" fillId="2" borderId="20" xfId="0" applyFill="1" applyBorder="1" applyAlignment="1">
      <alignment horizontal="right" vertical="center"/>
    </xf>
    <xf numFmtId="166" fontId="1" fillId="0" borderId="21" xfId="1" applyNumberFormat="1" applyFont="1" applyFill="1" applyBorder="1" applyAlignment="1">
      <alignment horizontal="center" vertical="center" wrapText="1"/>
    </xf>
    <xf numFmtId="164" fontId="4" fillId="0" borderId="20" xfId="1" applyFont="1" applyFill="1" applyBorder="1" applyAlignment="1">
      <alignment horizontal="center" vertical="center" wrapText="1"/>
    </xf>
    <xf numFmtId="164" fontId="0" fillId="0" borderId="0" xfId="1" applyFont="1" applyFill="1" applyBorder="1"/>
    <xf numFmtId="164" fontId="0" fillId="0" borderId="20" xfId="1" applyFont="1" applyFill="1" applyBorder="1" applyAlignment="1">
      <alignment horizontal="center" vertical="center" wrapText="1"/>
    </xf>
    <xf numFmtId="0" fontId="0" fillId="0" borderId="0" xfId="0" applyAlignment="1">
      <alignment horizontal="left" vertical="top" wrapText="1"/>
    </xf>
    <xf numFmtId="164" fontId="0" fillId="2" borderId="24" xfId="0" applyNumberFormat="1" applyFill="1" applyBorder="1" applyAlignment="1">
      <alignment horizontal="right"/>
    </xf>
    <xf numFmtId="164" fontId="0" fillId="0" borderId="20" xfId="0" applyNumberFormat="1" applyBorder="1" applyAlignment="1">
      <alignment horizontal="center" vertical="center"/>
    </xf>
    <xf numFmtId="164" fontId="0" fillId="2" borderId="20" xfId="0" applyNumberFormat="1" applyFill="1" applyBorder="1"/>
    <xf numFmtId="164" fontId="0" fillId="2" borderId="26" xfId="0" applyNumberFormat="1" applyFill="1" applyBorder="1" applyAlignment="1">
      <alignment horizontal="right"/>
    </xf>
    <xf numFmtId="0" fontId="0" fillId="2" borderId="26" xfId="0" applyFill="1" applyBorder="1" applyAlignment="1">
      <alignment horizontal="right"/>
    </xf>
    <xf numFmtId="164" fontId="0" fillId="2" borderId="27" xfId="0" applyNumberFormat="1" applyFill="1" applyBorder="1" applyAlignment="1">
      <alignment horizontal="right"/>
    </xf>
    <xf numFmtId="0" fontId="0" fillId="2" borderId="28" xfId="0" applyFill="1" applyBorder="1" applyAlignment="1">
      <alignment horizontal="right"/>
    </xf>
    <xf numFmtId="164" fontId="4" fillId="0" borderId="26" xfId="1" applyFont="1" applyBorder="1" applyAlignment="1">
      <alignment horizontal="right" vertical="center" wrapText="1"/>
    </xf>
    <xf numFmtId="166" fontId="0" fillId="0" borderId="29" xfId="1" applyNumberFormat="1" applyFont="1" applyFill="1" applyBorder="1" applyAlignment="1">
      <alignment horizontal="center" vertical="center" wrapText="1"/>
    </xf>
    <xf numFmtId="164" fontId="0" fillId="2" borderId="26" xfId="0" applyNumberFormat="1" applyFill="1" applyBorder="1" applyAlignment="1">
      <alignment horizontal="right" vertical="center"/>
    </xf>
    <xf numFmtId="164" fontId="4" fillId="2" borderId="20" xfId="1" applyFont="1" applyFill="1" applyBorder="1" applyAlignment="1">
      <alignment horizontal="right" vertical="center" wrapText="1"/>
    </xf>
    <xf numFmtId="2" fontId="0" fillId="2" borderId="20" xfId="0" applyNumberFormat="1" applyFill="1" applyBorder="1" applyAlignment="1">
      <alignment horizontal="right"/>
    </xf>
    <xf numFmtId="166" fontId="0" fillId="0" borderId="30" xfId="1" applyNumberFormat="1" applyFont="1" applyFill="1" applyBorder="1" applyAlignment="1">
      <alignment horizontal="center" vertical="center" wrapText="1"/>
    </xf>
    <xf numFmtId="166" fontId="0" fillId="0" borderId="31" xfId="1" applyNumberFormat="1" applyFont="1" applyBorder="1" applyAlignment="1">
      <alignment horizontal="center" vertical="center" wrapText="1"/>
    </xf>
    <xf numFmtId="166" fontId="0" fillId="0" borderId="22" xfId="1" applyNumberFormat="1" applyFont="1" applyBorder="1" applyAlignment="1">
      <alignment horizontal="center" vertical="center" wrapText="1"/>
    </xf>
    <xf numFmtId="166" fontId="0" fillId="0" borderId="29" xfId="1" applyNumberFormat="1" applyFont="1" applyBorder="1" applyAlignment="1">
      <alignment horizontal="center" vertical="center" wrapText="1"/>
    </xf>
    <xf numFmtId="164" fontId="0" fillId="0" borderId="26" xfId="1" applyFont="1" applyBorder="1" applyAlignment="1">
      <alignment horizontal="center" vertical="center"/>
    </xf>
    <xf numFmtId="166" fontId="0" fillId="0" borderId="32" xfId="1" applyNumberFormat="1" applyFont="1" applyBorder="1" applyAlignment="1">
      <alignment horizontal="center" vertical="center" wrapText="1"/>
    </xf>
    <xf numFmtId="164" fontId="0" fillId="0" borderId="33" xfId="1" applyFont="1" applyBorder="1" applyAlignment="1">
      <alignment horizontal="center" vertical="center"/>
    </xf>
    <xf numFmtId="166" fontId="5" fillId="2" borderId="34" xfId="1" applyNumberFormat="1" applyFont="1" applyFill="1" applyBorder="1" applyAlignment="1">
      <alignment horizontal="left" vertical="center"/>
    </xf>
    <xf numFmtId="165" fontId="0" fillId="2" borderId="0" xfId="0" applyNumberFormat="1" applyFill="1" applyAlignment="1">
      <alignment vertical="center"/>
    </xf>
    <xf numFmtId="165" fontId="0" fillId="2" borderId="0" xfId="0" applyNumberFormat="1" applyFill="1" applyAlignment="1">
      <alignment horizontal="center" vertical="center" wrapText="1"/>
    </xf>
    <xf numFmtId="166" fontId="0" fillId="2" borderId="35" xfId="1" applyNumberFormat="1" applyFont="1" applyFill="1" applyBorder="1" applyAlignment="1">
      <alignment horizontal="left" vertical="center"/>
    </xf>
    <xf numFmtId="0" fontId="0" fillId="2" borderId="36" xfId="0" applyFill="1" applyBorder="1" applyAlignment="1">
      <alignment horizontal="left"/>
    </xf>
    <xf numFmtId="49" fontId="0" fillId="2" borderId="36" xfId="0" applyNumberFormat="1" applyFill="1" applyBorder="1" applyAlignment="1">
      <alignment horizontal="left"/>
    </xf>
    <xf numFmtId="0" fontId="0" fillId="2" borderId="36" xfId="0" applyFill="1" applyBorder="1"/>
    <xf numFmtId="0" fontId="0" fillId="2" borderId="37" xfId="0" applyFill="1" applyBorder="1" applyAlignment="1">
      <alignment horizontal="right"/>
    </xf>
    <xf numFmtId="0" fontId="12" fillId="2" borderId="0" xfId="0" applyFont="1" applyFill="1"/>
    <xf numFmtId="166" fontId="6" fillId="0" borderId="21" xfId="1" applyNumberFormat="1" applyFont="1" applyFill="1" applyBorder="1" applyAlignment="1">
      <alignment horizontal="center" vertical="center" wrapText="1"/>
    </xf>
    <xf numFmtId="166" fontId="6" fillId="0" borderId="1" xfId="1" applyNumberFormat="1" applyFont="1" applyFill="1" applyBorder="1" applyAlignment="1">
      <alignment horizontal="left" vertical="center" wrapText="1"/>
    </xf>
    <xf numFmtId="49" fontId="6" fillId="0" borderId="1" xfId="1" applyNumberFormat="1" applyFont="1" applyBorder="1" applyAlignment="1">
      <alignment horizontal="left" vertical="center" wrapText="1"/>
    </xf>
    <xf numFmtId="2" fontId="6" fillId="0" borderId="1" xfId="1" applyNumberFormat="1" applyFont="1" applyFill="1" applyBorder="1" applyAlignment="1">
      <alignment vertical="center" wrapText="1"/>
    </xf>
    <xf numFmtId="0" fontId="6" fillId="0" borderId="1" xfId="0" applyFont="1" applyBorder="1" applyAlignment="1">
      <alignment horizontal="left" vertical="center" wrapText="1"/>
    </xf>
    <xf numFmtId="164" fontId="6" fillId="0" borderId="11" xfId="1" applyFont="1" applyFill="1" applyBorder="1" applyAlignment="1">
      <alignment horizontal="center" vertical="center" wrapText="1"/>
    </xf>
    <xf numFmtId="0" fontId="6" fillId="0" borderId="7" xfId="0" applyFont="1" applyBorder="1" applyAlignment="1">
      <alignment horizontal="center" vertical="center" wrapText="1"/>
    </xf>
    <xf numFmtId="164" fontId="6" fillId="2" borderId="20" xfId="0" applyNumberFormat="1" applyFont="1" applyFill="1" applyBorder="1" applyAlignment="1">
      <alignment horizontal="right" vertical="center"/>
    </xf>
    <xf numFmtId="49" fontId="6" fillId="0" borderId="1" xfId="1" applyNumberFormat="1"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20" xfId="0" applyFont="1" applyBorder="1" applyAlignment="1">
      <alignment horizontal="right"/>
    </xf>
    <xf numFmtId="164" fontId="0" fillId="0" borderId="33" xfId="1" applyFont="1" applyBorder="1" applyAlignment="1">
      <alignment horizontal="right" vertical="center"/>
    </xf>
    <xf numFmtId="0" fontId="0" fillId="0" borderId="1" xfId="0" applyBorder="1" applyAlignment="1">
      <alignment horizontal="left" vertical="top" wrapText="1"/>
    </xf>
    <xf numFmtId="0" fontId="0" fillId="0" borderId="16" xfId="0" applyBorder="1" applyAlignment="1">
      <alignment horizontal="center" vertical="center" wrapText="1"/>
    </xf>
    <xf numFmtId="0" fontId="0" fillId="2" borderId="1" xfId="0" applyFill="1" applyBorder="1" applyAlignment="1">
      <alignment horizontal="right"/>
    </xf>
    <xf numFmtId="0" fontId="0" fillId="0" borderId="13" xfId="0" applyBorder="1" applyAlignment="1">
      <alignment horizontal="center" vertical="top"/>
    </xf>
    <xf numFmtId="166" fontId="0" fillId="0" borderId="22" xfId="1" applyNumberFormat="1"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166" fontId="0" fillId="0" borderId="23" xfId="1" applyNumberFormat="1" applyFont="1" applyFill="1" applyBorder="1" applyAlignment="1">
      <alignment horizontal="center" vertical="center" wrapText="1"/>
    </xf>
    <xf numFmtId="166" fontId="0" fillId="0" borderId="1" xfId="1" applyNumberFormat="1" applyFont="1" applyFill="1" applyBorder="1" applyAlignment="1">
      <alignment horizontal="left" vertical="center" wrapText="1"/>
    </xf>
    <xf numFmtId="2" fontId="0" fillId="0" borderId="1" xfId="1" applyNumberFormat="1" applyFont="1" applyFill="1" applyBorder="1" applyAlignment="1">
      <alignment vertical="center" wrapText="1"/>
    </xf>
    <xf numFmtId="49" fontId="0" fillId="0" borderId="1" xfId="1" applyNumberFormat="1" applyFont="1" applyBorder="1" applyAlignment="1">
      <alignment horizontal="left" vertical="center" wrapText="1"/>
    </xf>
    <xf numFmtId="164" fontId="0" fillId="0" borderId="7" xfId="1" applyFont="1" applyFill="1" applyBorder="1" applyAlignment="1">
      <alignment horizontal="center" vertical="top" wrapText="1"/>
    </xf>
    <xf numFmtId="164" fontId="0" fillId="0" borderId="8" xfId="1" applyFont="1" applyFill="1" applyBorder="1" applyAlignment="1">
      <alignment horizontal="center" vertical="top" wrapText="1"/>
    </xf>
    <xf numFmtId="164" fontId="0" fillId="0" borderId="2" xfId="1" applyFont="1" applyFill="1" applyBorder="1" applyAlignment="1">
      <alignment horizontal="center" vertical="top" wrapText="1"/>
    </xf>
    <xf numFmtId="166" fontId="0" fillId="0" borderId="7" xfId="1" applyNumberFormat="1" applyFont="1" applyFill="1" applyBorder="1" applyAlignment="1">
      <alignment horizontal="left" vertical="top" wrapText="1"/>
    </xf>
    <xf numFmtId="166" fontId="0" fillId="0" borderId="8" xfId="1" applyNumberFormat="1" applyFont="1" applyFill="1" applyBorder="1" applyAlignment="1">
      <alignment horizontal="left" vertical="top" wrapText="1"/>
    </xf>
    <xf numFmtId="166" fontId="0" fillId="0" borderId="2" xfId="1" applyNumberFormat="1" applyFont="1" applyFill="1" applyBorder="1" applyAlignment="1">
      <alignment horizontal="left" vertical="top" wrapText="1"/>
    </xf>
    <xf numFmtId="49" fontId="0" fillId="0" borderId="7" xfId="1" applyNumberFormat="1" applyFont="1" applyBorder="1" applyAlignment="1">
      <alignment horizontal="left" vertical="top" wrapText="1"/>
    </xf>
    <xf numFmtId="49" fontId="0" fillId="0" borderId="8" xfId="1" applyNumberFormat="1" applyFont="1" applyBorder="1" applyAlignment="1">
      <alignment horizontal="left" vertical="top" wrapText="1"/>
    </xf>
    <xf numFmtId="49" fontId="0" fillId="0" borderId="2" xfId="1" applyNumberFormat="1" applyFont="1" applyBorder="1" applyAlignment="1">
      <alignment horizontal="left" vertical="top" wrapText="1"/>
    </xf>
    <xf numFmtId="2" fontId="0" fillId="0" borderId="7" xfId="1" applyNumberFormat="1" applyFont="1" applyFill="1" applyBorder="1" applyAlignment="1">
      <alignment horizontal="center" vertical="center" wrapText="1"/>
    </xf>
    <xf numFmtId="2" fontId="0" fillId="0" borderId="8" xfId="1" applyNumberFormat="1" applyFont="1" applyFill="1" applyBorder="1" applyAlignment="1">
      <alignment horizontal="center" vertical="center" wrapText="1"/>
    </xf>
    <xf numFmtId="2" fontId="0" fillId="0" borderId="2" xfId="1"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164" fontId="4" fillId="0" borderId="7" xfId="1" applyFont="1" applyBorder="1" applyAlignment="1">
      <alignment horizontal="center" vertical="center" wrapText="1"/>
    </xf>
    <xf numFmtId="164" fontId="4" fillId="0" borderId="2" xfId="1"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164" fontId="0" fillId="2" borderId="24" xfId="0" applyNumberFormat="1" applyFill="1" applyBorder="1" applyAlignment="1">
      <alignment horizontal="right"/>
    </xf>
    <xf numFmtId="164" fontId="0" fillId="2" borderId="25" xfId="0" applyNumberFormat="1" applyFill="1" applyBorder="1" applyAlignment="1">
      <alignment horizontal="right"/>
    </xf>
    <xf numFmtId="0" fontId="10" fillId="2" borderId="0" xfId="0" applyFont="1" applyFill="1" applyAlignment="1">
      <alignment horizontal="center"/>
    </xf>
    <xf numFmtId="49" fontId="0" fillId="0" borderId="7" xfId="1" applyNumberFormat="1" applyFont="1" applyBorder="1" applyAlignment="1">
      <alignment horizontal="left" vertical="center" wrapText="1"/>
    </xf>
    <xf numFmtId="49" fontId="0" fillId="0" borderId="8" xfId="1" applyNumberFormat="1" applyFont="1" applyBorder="1" applyAlignment="1">
      <alignment horizontal="left" vertical="center" wrapText="1"/>
    </xf>
    <xf numFmtId="49" fontId="0" fillId="0" borderId="2" xfId="1" applyNumberFormat="1"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2" fontId="0" fillId="0" borderId="11" xfId="1" applyNumberFormat="1" applyFont="1" applyFill="1" applyBorder="1" applyAlignment="1">
      <alignment vertical="center" wrapText="1"/>
    </xf>
    <xf numFmtId="2" fontId="0" fillId="0" borderId="7" xfId="1" applyNumberFormat="1" applyFont="1" applyFill="1" applyBorder="1" applyAlignment="1">
      <alignment vertical="center" wrapText="1"/>
    </xf>
    <xf numFmtId="2" fontId="0" fillId="0" borderId="13" xfId="1" applyNumberFormat="1" applyFont="1" applyFill="1" applyBorder="1" applyAlignment="1">
      <alignment horizontal="right" vertical="center" wrapText="1"/>
    </xf>
    <xf numFmtId="2" fontId="0" fillId="0" borderId="7" xfId="1" applyNumberFormat="1" applyFont="1" applyBorder="1" applyAlignment="1">
      <alignment horizontal="center" vertical="center" wrapText="1"/>
    </xf>
    <xf numFmtId="2" fontId="0" fillId="0" borderId="2" xfId="1" applyNumberFormat="1" applyFont="1" applyBorder="1" applyAlignment="1">
      <alignment horizontal="center" vertical="center" wrapText="1"/>
    </xf>
    <xf numFmtId="166" fontId="0" fillId="0" borderId="29" xfId="1" applyNumberFormat="1" applyFont="1" applyFill="1" applyBorder="1" applyAlignment="1">
      <alignment horizontal="center" vertical="center" wrapText="1"/>
    </xf>
    <xf numFmtId="49" fontId="0" fillId="0" borderId="13" xfId="1" applyNumberFormat="1" applyFont="1" applyBorder="1" applyAlignment="1">
      <alignment horizontal="left" vertical="center" wrapText="1"/>
    </xf>
    <xf numFmtId="49" fontId="0" fillId="0" borderId="2" xfId="1" applyNumberFormat="1" applyFont="1" applyBorder="1" applyAlignment="1">
      <alignment horizontal="center" vertical="center" wrapText="1"/>
    </xf>
    <xf numFmtId="166" fontId="0" fillId="0" borderId="7" xfId="1" applyNumberFormat="1" applyFont="1" applyFill="1" applyBorder="1" applyAlignment="1">
      <alignment horizontal="left" vertical="center" wrapText="1"/>
    </xf>
    <xf numFmtId="166" fontId="0" fillId="0" borderId="7" xfId="1" applyNumberFormat="1" applyFont="1" applyBorder="1" applyAlignment="1">
      <alignment horizontal="center" vertical="center" wrapText="1"/>
    </xf>
    <xf numFmtId="166" fontId="0" fillId="0" borderId="2" xfId="1" applyNumberFormat="1" applyFont="1" applyBorder="1" applyAlignment="1">
      <alignment horizontal="center" vertical="center" wrapText="1"/>
    </xf>
    <xf numFmtId="166" fontId="0" fillId="0" borderId="13" xfId="1" applyNumberFormat="1" applyFont="1" applyFill="1" applyBorder="1" applyAlignment="1">
      <alignment horizontal="left" vertical="center" wrapText="1"/>
    </xf>
    <xf numFmtId="0" fontId="0" fillId="0" borderId="19" xfId="0" applyBorder="1" applyAlignment="1">
      <alignment horizontal="center" vertical="center" wrapText="1"/>
    </xf>
  </cellXfs>
  <cellStyles count="4">
    <cellStyle name="Comma" xfId="1" builtinId="3"/>
    <cellStyle name="Normal" xfId="0" builtinId="0"/>
    <cellStyle name="Normal 2" xfId="2" xr:uid="{00000000-0005-0000-0000-000002000000}"/>
    <cellStyle name="Normal 3" xfId="3" xr:uid="{835E30AC-5E5C-4FAB-A4E6-77207893B20C}"/>
  </cellStyles>
  <dxfs count="0"/>
  <tableStyles count="1" defaultTableStyle="TableStyleMedium2" defaultPivotStyle="PivotStyleMedium9">
    <tableStyle name="Invisible" pivot="0" table="0" count="0" xr9:uid="{7CDC560F-B424-485D-83D5-FC3FB283D44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Operative-LOCs-14.08.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60.696930439815" createdVersion="5" refreshedVersion="5" minRefreshableVersion="3" recordCount="358" xr:uid="{00000000-000A-0000-FFFF-FFFF00000000}">
  <cacheSource type="worksheet">
    <worksheetSource ref="C3:F361" sheet="GOI-LOC" r:id="rId2"/>
  </cacheSource>
  <cacheFields count="4">
    <cacheField name="Country" numFmtId="0">
      <sharedItems containsBlank="1" count="61">
        <s v="Angola"/>
        <s v="Benin"/>
        <m/>
        <s v="Burkina Faso"/>
        <s v="Burundi"/>
        <s v="Cameroon"/>
        <s v="Central African Republic"/>
        <s v="Chad"/>
        <s v="Comoros"/>
        <s v="Cote d’Ivoire"/>
        <s v="Cote d'Ivoire"/>
        <s v="Democratic Republic of Congo"/>
        <s v="Djibouti"/>
        <s v="Eritrea"/>
        <s v="Ethiopia"/>
        <s v="Gambia"/>
        <s v="Ghana"/>
        <s v="Guinea "/>
        <s v="Guinea Bissau"/>
        <s v="Kenya"/>
        <s v="Lesotho"/>
        <s v="Madagascar"/>
        <s v="Malawi"/>
        <s v="Mali"/>
        <s v="Mali &amp; Senegal"/>
        <s v="Mauritania"/>
        <s v="Mauritius"/>
        <s v="Mozambique"/>
        <s v="Niger"/>
        <s v="Nigeria"/>
        <s v="EBID*"/>
        <s v="Republic of Congo"/>
        <s v="Rwanda"/>
        <s v="Senegal"/>
        <s v="Seychelles"/>
        <s v="Sierra Leone"/>
        <s v="Sudan"/>
        <s v="Swaziland"/>
        <s v="Tanzania"/>
        <s v="Togo"/>
        <s v="Zambia"/>
        <s v="Zimbabwe"/>
        <s v="Bangladesh"/>
        <s v="Cambodia"/>
        <s v="Lao PDR"/>
        <s v="Liberia"/>
        <s v="Mongolia"/>
        <s v="Myanmar"/>
        <s v="Nepal"/>
        <s v="Sri Lanka"/>
        <s v="Maldives"/>
        <s v="Syria"/>
        <s v="Vietnam"/>
        <s v="Cuba"/>
        <s v="Guyana"/>
        <s v="Honduras"/>
        <s v="Nicaragua"/>
        <s v="Suriname"/>
        <s v="Fiji Islands"/>
        <s v="Papua New Guinea"/>
        <s v="Uzbekistan"/>
      </sharedItems>
    </cacheField>
    <cacheField name="Amount of Credit_x000a_(USD mn)" numFmtId="0">
      <sharedItems containsString="0" containsBlank="1" containsNumber="1" minValue="0.17" maxValue="4500" count="166">
        <n v="40"/>
        <n v="15"/>
        <n v="30"/>
        <m/>
        <n v="42.61"/>
        <n v="25"/>
        <n v="22.5"/>
        <n v="80"/>
        <n v="4.22"/>
        <n v="0.17"/>
        <n v="161.36000000000001"/>
        <n v="37.65"/>
        <n v="42"/>
        <n v="29.5"/>
        <n v="20"/>
        <n v="39.69"/>
        <n v="7"/>
        <n v="50"/>
        <n v="15.9"/>
        <n v="41.6"/>
        <n v="26.8"/>
        <n v="25.5"/>
        <n v="24"/>
        <n v="71.400000000000006"/>
        <n v="33.5"/>
        <n v="168"/>
        <n v="82"/>
        <n v="34.5"/>
        <n v="109.94199999999999"/>
        <n v="33.29"/>
        <n v="25.27"/>
        <n v="24.55"/>
        <n v="10.32"/>
        <n v="14.57"/>
        <n v="10.37"/>
        <n v="15.13"/>
        <n v="65"/>
        <n v="122"/>
        <n v="166.23"/>
        <n v="213.31"/>
        <n v="91"/>
        <n v="47"/>
        <n v="5.83"/>
        <n v="10"/>
        <n v="16.649999999999999"/>
        <n v="6.97"/>
        <n v="27"/>
        <n v="60"/>
        <n v="21.72"/>
        <n v="35"/>
        <n v="24.54"/>
        <n v="150"/>
        <n v="20.22"/>
        <n v="170"/>
        <n v="61.6"/>
        <n v="29.95"/>
        <n v="100"/>
        <n v="5"/>
        <n v="4.7"/>
        <n v="2.5"/>
        <n v="76.5"/>
        <n v="23.5"/>
        <n v="215.68"/>
        <n v="45"/>
        <n v="36"/>
        <n v="27.7"/>
        <n v="21.8"/>
        <n v="48.5"/>
        <n v="46"/>
        <n v="18"/>
        <n v="52.3"/>
        <n v="500"/>
        <n v="13"/>
        <n v="19.72"/>
        <n v="149.72"/>
        <n v="95"/>
        <n v="38"/>
        <n v="250"/>
        <n v="17"/>
        <n v="34.54"/>
        <n v="70"/>
        <n v="89.9"/>
        <n v="55"/>
        <n v="120.05"/>
        <n v="81"/>
        <n v="66.599999999999994"/>
        <n v="17.87"/>
        <n v="11"/>
        <n v="27.5"/>
        <n v="19"/>
        <n v="41.96"/>
        <n v="62.95"/>
        <n v="26"/>
        <n v="24.5"/>
        <n v="8"/>
        <n v="78"/>
        <n v="350"/>
        <n v="41.9"/>
        <n v="48"/>
        <n v="52"/>
        <n v="125"/>
        <n v="45.17"/>
        <n v="19.61"/>
        <n v="37.9"/>
        <n v="36.56"/>
        <n v="178.125"/>
        <n v="268.35000000000002"/>
        <n v="92.18"/>
        <n v="13.095000000000001"/>
        <n v="29.03"/>
        <n v="28.6"/>
        <n v="87"/>
        <n v="19.5"/>
        <n v="310"/>
        <n v="23"/>
        <n v="862"/>
        <n v="2000"/>
        <n v="4500"/>
        <n v="35.200000000000003"/>
        <n v="36.92"/>
        <n v="33"/>
        <n v="17.34"/>
        <n v="72.55"/>
        <n v="30.94"/>
        <n v="1.35"/>
        <n v="1000"/>
        <n v="236"/>
        <n v="56.357999999999997"/>
        <n v="64.069999999999993"/>
        <n v="198.96"/>
        <n v="86.31"/>
        <n v="6.2"/>
        <n v="550"/>
        <n v="750"/>
        <n v="99.77"/>
        <n v="67.36"/>
        <n v="416.38"/>
        <n v="382.37"/>
        <n v="318"/>
        <n v="45.27"/>
        <n v="800"/>
        <n v="4"/>
        <n v="16"/>
        <n v="2.71"/>
        <n v="5.0491999999999999"/>
        <n v="90.3"/>
        <n v="75"/>
        <n v="2.1"/>
        <n v="2.99"/>
        <n v="4.29"/>
        <n v="17.5"/>
        <n v="26.63"/>
        <n v="26.5"/>
        <n v="26.24"/>
        <n v="31.29"/>
        <n v="20.100000000000001"/>
        <n v="10.4"/>
        <n v="10.59"/>
        <n v="4.3"/>
        <n v="5.76"/>
        <n v="3.5"/>
        <n v="11.13"/>
        <n v="35.799999999999997"/>
        <n v="50.4"/>
        <n v="5.38"/>
        <n v="200"/>
      </sharedItems>
    </cacheField>
    <cacheField name="Projects covered" numFmtId="0">
      <sharedItems longText="1"/>
    </cacheField>
    <cacheField name="Project Value_x000a_(USD mn)" numFmtId="0">
      <sharedItems containsMixedTypes="1" containsNumber="1" minValue="0" maxValue="1998.2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8">
  <r>
    <x v="0"/>
    <x v="0"/>
    <s v="Railway rehabilitation"/>
    <n v="40"/>
  </r>
  <r>
    <x v="0"/>
    <x v="1"/>
    <s v="Setting up a Textile Project (Cotton Ginning &amp; Spinning)"/>
    <n v="15"/>
  </r>
  <r>
    <x v="0"/>
    <x v="2"/>
    <s v="Setting up an Industrial Park"/>
    <n v="30"/>
  </r>
  <r>
    <x v="1"/>
    <x v="1"/>
    <s v="Purchase of railway equipment "/>
    <n v="10.25"/>
  </r>
  <r>
    <x v="2"/>
    <x v="3"/>
    <s v="Purchase of agricultural equipment"/>
    <n v="4.25"/>
  </r>
  <r>
    <x v="2"/>
    <x v="3"/>
    <s v="Feasibility study for setting up a cyber city"/>
    <n v="0.5"/>
  </r>
  <r>
    <x v="1"/>
    <x v="1"/>
    <s v="Setting up of tractor assembly plant and farm equipment manufacturing unit"/>
    <n v="15"/>
  </r>
  <r>
    <x v="1"/>
    <x v="4"/>
    <s v="Upgradation of Water Supply Schemes in 69 villages"/>
    <n v="42.61"/>
  </r>
  <r>
    <x v="3"/>
    <x v="2"/>
    <s v="Agricultural projects including acquisition of tractors, harvesters, agricultural processing equipment and construction of national post office"/>
    <n v="30"/>
  </r>
  <r>
    <x v="3"/>
    <x v="5"/>
    <s v="Rural Electrification"/>
    <n v="25"/>
  </r>
  <r>
    <x v="3"/>
    <x v="6"/>
    <s v="Low cost housing and economical buildings project"/>
    <n v="22.5"/>
  </r>
  <r>
    <x v="4"/>
    <x v="7"/>
    <s v="Kabu Hydro Electric project"/>
    <n v="80"/>
  </r>
  <r>
    <x v="4"/>
    <x v="8"/>
    <s v="Farm Mechanization"/>
    <n v="4.22"/>
  </r>
  <r>
    <x v="4"/>
    <x v="9"/>
    <s v="Preparation of Detailed project report for an Integrated Food Processing Complex"/>
    <n v="0.17"/>
  </r>
  <r>
    <x v="4"/>
    <x v="10"/>
    <s v="Construction of Parliament building in Gitega and ministerial Buildings in Burundi"/>
    <n v="161.36000000000001"/>
  </r>
  <r>
    <x v="5"/>
    <x v="11"/>
    <s v="Maize Farm Plantation and Rice Farm Plantation projects"/>
    <n v="37.65"/>
  </r>
  <r>
    <x v="5"/>
    <x v="12"/>
    <s v="Cassava Plantation project"/>
    <n v="42"/>
  </r>
  <r>
    <x v="6"/>
    <x v="13"/>
    <s v="Setting up a modern dry process cement plant of 400 TPD capacity and procurement of 100 buses for internal transport "/>
    <n v="29.5"/>
  </r>
  <r>
    <x v="6"/>
    <x v="14"/>
    <s v="Mining project"/>
    <n v="20"/>
  </r>
  <r>
    <x v="6"/>
    <x v="15"/>
    <s v="Two hydro-electric projects"/>
    <n v="39.69"/>
  </r>
  <r>
    <x v="6"/>
    <x v="16"/>
    <s v="Capitalisation of all interest, penal interest and commitment fees overdues under the LOC of USD 29.50 million and future interest and other dues falling due under the LOC of USD 29.50 million till September 15, 2024"/>
    <n v="0"/>
  </r>
  <r>
    <x v="7"/>
    <x v="17"/>
    <s v="Setting up of cotton yarn plant, Steel billet plant and rolling mill, plant for assembly of agricultural equipment and bicycle plant "/>
    <n v="50"/>
  </r>
  <r>
    <x v="7"/>
    <x v="18"/>
    <s v="Extension of spinning mill [addition of weaving and processing capacities]"/>
    <n v="15.9"/>
  </r>
  <r>
    <x v="7"/>
    <x v="18"/>
    <s v="[i] Capitalisation of all interest, penal interest and commitment fee overdues under the LOC of USD 50 million and future interest and other dues falling due under the LOC of USD 50 million till June 2020, into new LOC of  USD 6.12 million._x000a_[ii] Capitalisation of all future interest and other dues falling due under the new LOC of USD 15.90 million till December 23, 2023, into new LOC of USD 6.12 million "/>
    <s v="-"/>
  </r>
  <r>
    <x v="8"/>
    <x v="19"/>
    <s v="18 MW Power project "/>
    <n v="41.6"/>
  </r>
  <r>
    <x v="9"/>
    <x v="20"/>
    <s v="project for renewal of urban transport system in Abidjan and for agricultural projects in the field of vegetable oil extraction, fruits and vegetable chips production, production of cocoa, coffee etc "/>
    <n v="26.8"/>
  </r>
  <r>
    <x v="9"/>
    <x v="21"/>
    <s v="(i) Mahatma Gandhi IT and Biotechnology Park, (ii) Fisheries Processing Plant and (iii) Coconut fibre processing plant "/>
    <n v="25.5"/>
  </r>
  <r>
    <x v="9"/>
    <x v="2"/>
    <s v="Electricity interconnection project between Cote d’Ivoire and Mali"/>
    <n v="30"/>
  </r>
  <r>
    <x v="9"/>
    <x v="2"/>
    <s v="Rice production programme"/>
    <n v="30"/>
  </r>
  <r>
    <x v="9"/>
    <x v="22"/>
    <s v="Electricity Interconnection project between Cote d'Ivore and Mali"/>
    <n v="24"/>
  </r>
  <r>
    <x v="10"/>
    <x v="23"/>
    <s v="Upgradation of Military Hospitals"/>
    <n v="71.400000000000006"/>
  </r>
  <r>
    <x v="11"/>
    <x v="24"/>
    <s v="Setting up a cement factory, acquisition of  buses and of equipment"/>
    <n v="33.5"/>
  </r>
  <r>
    <x v="11"/>
    <x v="5"/>
    <s v="Installation of hand pumps and submersible pumps"/>
    <n v="25"/>
  </r>
  <r>
    <x v="11"/>
    <x v="12"/>
    <s v="Kakobola Hydroelectric Power project"/>
    <n v="42"/>
  </r>
  <r>
    <x v="11"/>
    <x v="25"/>
    <s v="Ketende Hydro-electric project"/>
    <n v="168"/>
  </r>
  <r>
    <x v="11"/>
    <x v="26"/>
    <s v="Completion of Katende Hydro-electric project"/>
    <n v="82"/>
  </r>
  <r>
    <x v="11"/>
    <x v="27"/>
    <s v="Development of Power Distribution project in Bandundu Province"/>
    <n v="34.5"/>
  </r>
  <r>
    <x v="11"/>
    <x v="28"/>
    <s v="Transmission and distribution project in Kasai province "/>
    <n v="109.94"/>
  </r>
  <r>
    <x v="11"/>
    <x v="29"/>
    <s v="15 MW solar photovoltaic power project in Karawa province "/>
    <n v="33.29"/>
  </r>
  <r>
    <x v="11"/>
    <x v="30"/>
    <s v="10 MW solar photovoltaic power project at Lusambo province "/>
    <n v="25.27"/>
  </r>
  <r>
    <x v="11"/>
    <x v="31"/>
    <s v="10 MW solar photovoltaic power project in Mbandaka, Province – Equator"/>
    <n v="24.55"/>
  </r>
  <r>
    <x v="12"/>
    <x v="32"/>
    <s v="General purpose"/>
    <n v="10.32"/>
  </r>
  <r>
    <x v="12"/>
    <x v="33"/>
    <s v="Cement plant project"/>
    <n v="14.57"/>
  </r>
  <r>
    <x v="12"/>
    <x v="34"/>
    <s v="Cement plant project"/>
    <n v="10.37"/>
  </r>
  <r>
    <x v="12"/>
    <x v="35"/>
    <s v="Ali Sabieh Cement project, Djibouti"/>
    <n v="15.13"/>
  </r>
  <r>
    <x v="13"/>
    <x v="14"/>
    <s v="Multipurpose agricultural projects and educational projects"/>
    <n v="20"/>
  </r>
  <r>
    <x v="14"/>
    <x v="36"/>
    <s v="Energy transmission and distribution project"/>
    <n v="65"/>
  </r>
  <r>
    <x v="14"/>
    <x v="37"/>
    <s v="Development of sugar industry"/>
    <n v="122"/>
  </r>
  <r>
    <x v="14"/>
    <x v="38"/>
    <s v="Development of sugar industry"/>
    <n v="166.23"/>
  </r>
  <r>
    <x v="14"/>
    <x v="39"/>
    <s v="Sugar industry rehabilitation"/>
    <n v="213.31"/>
  </r>
  <r>
    <x v="14"/>
    <x v="40"/>
    <s v="Development of sugar industry"/>
    <n v="91"/>
  </r>
  <r>
    <x v="14"/>
    <x v="41"/>
    <s v="Development of sugar industry"/>
    <n v="47"/>
  </r>
  <r>
    <x v="15"/>
    <x v="42"/>
    <s v="Tractor assembly plant project"/>
    <n v="5.83"/>
  </r>
  <r>
    <x v="15"/>
    <x v="43"/>
    <s v="Construction of National Assembly Building Complex"/>
    <n v="10"/>
  </r>
  <r>
    <x v="15"/>
    <x v="44"/>
    <s v="Construction of National Assembly Building Complex"/>
    <n v="16.649999999999999"/>
  </r>
  <r>
    <x v="15"/>
    <x v="6"/>
    <s v="Electrification expansion project"/>
    <n v="22.5"/>
  </r>
  <r>
    <x v="15"/>
    <x v="6"/>
    <s v="Replacement of asbestos water pipes with UPVC pipes project"/>
    <n v="22.5"/>
  </r>
  <r>
    <x v="15"/>
    <x v="45"/>
    <s v="Capitalisation of all existing overdue amount and future interest dues"/>
    <s v="-"/>
  </r>
  <r>
    <x v="16"/>
    <x v="46"/>
    <s v="Rural electrification, agriculture, communication and transportation projects."/>
    <n v="27"/>
  </r>
  <r>
    <x v="16"/>
    <x v="47"/>
    <s v="Rural electrification project and construction of Presidential Office "/>
    <n v="60"/>
  </r>
  <r>
    <x v="16"/>
    <x v="5"/>
    <s v="Procurement of track materials, tools and equipment, mineral wagons and spares, covered wagons,  flat trucks/buses,  Foundry materials (ii) Communication and Technology (ICT) and Good Governance project, and (iii) Agro Processing Plant "/>
    <n v="25"/>
  </r>
  <r>
    <x v="16"/>
    <x v="48"/>
    <s v="(i) Improved fish harvesting &amp; fish processing project (ii) Waste management equipment and (iii) management support project"/>
    <n v="21.72"/>
  </r>
  <r>
    <x v="16"/>
    <x v="49"/>
    <s v="Sugar Plant project"/>
    <n v="35"/>
  </r>
  <r>
    <x v="16"/>
    <x v="50"/>
    <s v="Sugarcane development and irrigation project"/>
    <n v="24.54"/>
  </r>
  <r>
    <x v="16"/>
    <x v="2"/>
    <s v="Rehabilitation and Up-gradation of Potable Water System"/>
    <n v="30"/>
  </r>
  <r>
    <x v="16"/>
    <x v="51"/>
    <s v="Strengthening  of Agriculture Mechanization Services Centres"/>
    <n v="150"/>
  </r>
  <r>
    <x v="17"/>
    <x v="49"/>
    <s v="Strengthening of Health System"/>
    <n v="35"/>
  </r>
  <r>
    <x v="17"/>
    <x v="52"/>
    <s v="Solar projects"/>
    <n v="20.22"/>
  </r>
  <r>
    <x v="17"/>
    <x v="53"/>
    <s v="Project for strengthening the drinking water supply of Grand Conarky-Horizon 2040"/>
    <n v="170"/>
  </r>
  <r>
    <x v="18"/>
    <x v="5"/>
    <s v="(i) Rural Electrification project (ii) mango juice and tomato paste processing unit and purchase of tractors and water pumps  "/>
    <n v="25"/>
  </r>
  <r>
    <x v="19"/>
    <x v="54"/>
    <s v="Power Transmission Lines"/>
    <n v="61.6"/>
  </r>
  <r>
    <x v="19"/>
    <x v="1"/>
    <s v="Development of various small and medium enterprises"/>
    <n v="15"/>
  </r>
  <r>
    <x v="19"/>
    <x v="55"/>
    <s v="Upgrade of Rift Valley Textiles Factory (RIVATEX East Africa Ltd)"/>
    <n v="29.95"/>
  </r>
  <r>
    <x v="19"/>
    <x v="56"/>
    <s v="Agriculture Mechanization project"/>
    <n v="100"/>
  </r>
  <r>
    <x v="20"/>
    <x v="57"/>
    <s v="General purpose"/>
    <n v="5"/>
  </r>
  <r>
    <x v="20"/>
    <x v="58"/>
    <s v="Vocational training centre for empowerment of youth and women"/>
    <n v="4.7"/>
  </r>
  <r>
    <x v="21"/>
    <x v="5"/>
    <s v="Project for rice productivity and project for fertilizer production "/>
    <n v="25"/>
  </r>
  <r>
    <x v="21"/>
    <x v="59"/>
    <s v="Completion of unfinished fertilizer plant project"/>
    <n v="2.5"/>
  </r>
  <r>
    <x v="22"/>
    <x v="2"/>
    <s v="(i) Irrigation project (ii) tobacco threshing plant and (iii) one village- one project in Malawi"/>
    <n v="30"/>
  </r>
  <r>
    <x v="22"/>
    <x v="17"/>
    <s v="Cotton processing facilities (US$ 20 mn), Green Belt Initiative (US$ 15 mn) One Village One Product  (OVOP) (US$ 15 mn)"/>
    <n v="50"/>
  </r>
  <r>
    <x v="22"/>
    <x v="60"/>
    <s v="(i) Development of irrigation network under greenbelt initiative; (ii) setting up of refined sugar processing equipment and (iii) development of fuel storage facilities"/>
    <n v="76.5"/>
  </r>
  <r>
    <x v="22"/>
    <x v="61"/>
    <s v="Construction of new water supply system from Likhubula river in Mulanje to Blantyre"/>
    <n v="23.5"/>
  </r>
  <r>
    <x v="22"/>
    <x v="62"/>
    <s v="Drinking water supply schemes "/>
    <n v="215.68"/>
  </r>
  <r>
    <x v="23"/>
    <x v="46"/>
    <s v="Rural electrification and setting up of agro machinery and tractor assembly plant."/>
    <n v="27"/>
  </r>
  <r>
    <x v="23"/>
    <x v="2"/>
    <s v="Electricity transmission and distribution project from Cote d’Ivoire to Mali"/>
    <n v="30"/>
  </r>
  <r>
    <x v="23"/>
    <x v="63"/>
    <s v="Electricity transmission and distribution project from Cote d’Ivoire to Mali"/>
    <n v="45"/>
  </r>
  <r>
    <x v="23"/>
    <x v="64"/>
    <s v="Completion of Mali-Ivory Coast interconnection link for integrating the national power grids of both the countries"/>
    <n v="36"/>
  </r>
  <r>
    <x v="23"/>
    <x v="1"/>
    <s v="Agriculture and food processing projects"/>
    <n v="15"/>
  </r>
  <r>
    <x v="23"/>
    <x v="56"/>
    <s v="Power transmission project connecting Bamako and Sikasso via Bougouni."/>
    <n v="100"/>
  </r>
  <r>
    <x v="24"/>
    <x v="65"/>
    <s v="Acquisition of railway coaches and locomotives from India"/>
    <n v="27.7"/>
  </r>
  <r>
    <x v="25"/>
    <x v="66"/>
    <s v="Potable water project and Milk processing plant"/>
    <n v="21.8"/>
  </r>
  <r>
    <x v="26"/>
    <x v="67"/>
    <s v="Supply of offshore Patrol Vessel"/>
    <n v="48.5"/>
  </r>
  <r>
    <x v="26"/>
    <x v="68"/>
    <s v="Purchase of specialised  equipment and vehicles"/>
    <n v="46"/>
  </r>
  <r>
    <x v="26"/>
    <x v="69"/>
    <s v="Supply of specialised equipment"/>
    <n v="18"/>
  </r>
  <r>
    <x v="26"/>
    <x v="70"/>
    <s v="Project Trident"/>
    <n v="52.3"/>
  </r>
  <r>
    <x v="26"/>
    <x v="71"/>
    <s v="Metro Express"/>
    <n v="260"/>
  </r>
  <r>
    <x v="2"/>
    <x v="3"/>
    <s v="Social Housing - Contract I"/>
    <n v="25"/>
  </r>
  <r>
    <x v="2"/>
    <x v="3"/>
    <s v="Social Housing "/>
    <n v="42"/>
  </r>
  <r>
    <x v="2"/>
    <x v="3"/>
    <s v="Rehabilitation of La Ferme Dam"/>
    <n v="18"/>
  </r>
  <r>
    <x v="2"/>
    <x v="3"/>
    <s v="Replacement of water pipes"/>
    <n v="7"/>
  </r>
  <r>
    <x v="2"/>
    <x v="3"/>
    <s v="Construction of 8MW Solar Power Plant at Henrietta"/>
    <n v="10"/>
  </r>
  <r>
    <x v="2"/>
    <x v="3"/>
    <s v="Acquisition of Incinerator Equipment"/>
    <n v="4"/>
  </r>
  <r>
    <x v="2"/>
    <x v="3"/>
    <s v="Acquisition of Trailer Mounted Flood Pumps"/>
    <n v="1"/>
  </r>
  <r>
    <x v="2"/>
    <x v="3"/>
    <s v="Acquisition of 20 fire fighting vehicles"/>
    <n v="6"/>
  </r>
  <r>
    <x v="2"/>
    <x v="3"/>
    <s v="Construction of Mauritius Police Academy"/>
    <n v="24"/>
  </r>
  <r>
    <x v="2"/>
    <x v="3"/>
    <s v="Construction of Forensic Science Laboratory"/>
    <n v="7"/>
  </r>
  <r>
    <x v="2"/>
    <x v="3"/>
    <s v="Construction of National Archives &amp; National Library project"/>
    <n v="13"/>
  </r>
  <r>
    <x v="2"/>
    <x v="3"/>
    <s v="E-Health project"/>
    <n v="16"/>
  </r>
  <r>
    <x v="2"/>
    <x v="3"/>
    <s v="Construction of 3 Mediclinics "/>
    <n v="7"/>
  </r>
  <r>
    <x v="2"/>
    <x v="3"/>
    <s v="Other Developmental projects"/>
    <n v="60"/>
  </r>
  <r>
    <x v="27"/>
    <x v="14"/>
    <s v="General purpose"/>
    <n v="20"/>
  </r>
  <r>
    <x v="27"/>
    <x v="14"/>
    <s v="Gaza Electrification project"/>
    <n v="20"/>
  </r>
  <r>
    <x v="27"/>
    <x v="14"/>
    <s v="Transfer of water drilling technology and equipment"/>
    <n v="20"/>
  </r>
  <r>
    <x v="27"/>
    <x v="5"/>
    <s v="IT Park project comprising construction of (a) incubator facility, (b) research and learning center and (c) technology park and administrative facility."/>
    <n v="25"/>
  </r>
  <r>
    <x v="27"/>
    <x v="2"/>
    <s v="Rural Electrification projects in the provinces of Gaza, Zambezia and Nampula in Mozambique"/>
    <n v="30"/>
  </r>
  <r>
    <x v="27"/>
    <x v="5"/>
    <s v="Rural Electrification project of Cabo Delgado, Manica and Niassa Provinces "/>
    <n v="25"/>
  </r>
  <r>
    <x v="27"/>
    <x v="14"/>
    <s v="Enhancing Productivity of Rice- Wheat- Maize Cultivation"/>
    <n v="20"/>
  </r>
  <r>
    <x v="27"/>
    <x v="72"/>
    <s v="Solar Photo Voltaic Module Manufacturing plant "/>
    <n v="13"/>
  </r>
  <r>
    <x v="27"/>
    <x v="73"/>
    <s v="Rural drinking water project extension"/>
    <n v="19.72"/>
  </r>
  <r>
    <x v="27"/>
    <x v="74"/>
    <s v="Rehabilitation of Road between Tica, Buzi and Nova Sofala"/>
    <n v="149.72"/>
  </r>
  <r>
    <x v="27"/>
    <x v="41"/>
    <s v="Construction of 900 houses "/>
    <n v="47"/>
  </r>
  <r>
    <x v="27"/>
    <x v="75"/>
    <s v="Procurement of railway rolling stock including locomotives, coaches and wagons"/>
    <n v="95"/>
  </r>
  <r>
    <x v="27"/>
    <x v="76"/>
    <s v="Construction of  Borewells with Hand pumps and Small Water Systems"/>
    <n v="38"/>
  </r>
  <r>
    <x v="27"/>
    <x v="77"/>
    <s v="For Improving the quality of power supply in Mozambique"/>
    <n v="250"/>
  </r>
  <r>
    <x v="28"/>
    <x v="78"/>
    <s v="Acquisition of buses, trucks, tractors, motor pumps and flourmills"/>
    <n v="17"/>
  </r>
  <r>
    <x v="28"/>
    <x v="14"/>
    <s v="(i) Rehabilitation of six-power stations (ii) Purchase of three power transformers (iii) Rehabilitation as well as erection of power lines between various places in Niger"/>
    <n v="20"/>
  </r>
  <r>
    <x v="28"/>
    <x v="79"/>
    <s v="Solar electrification of 30 villages "/>
    <n v="34.54"/>
  </r>
  <r>
    <x v="28"/>
    <x v="2"/>
    <s v="Solid Waste Treatment  cum Landfill Project"/>
    <n v="30"/>
  </r>
  <r>
    <x v="28"/>
    <x v="5"/>
    <s v="Potable Water for Semi-Urban and Rural Communities"/>
    <n v="25"/>
  </r>
  <r>
    <x v="29"/>
    <x v="56"/>
    <s v="[i] supply and commissioning of transmission lines; [ii] 132/33 KV substation, solar mini grid electrification and solar street lighting in the state of Kaduna; &amp; [iii] construction of  gas-based power plant in the Cross River State"/>
    <n v="60"/>
  </r>
  <r>
    <x v="2"/>
    <x v="3"/>
    <s v="[i] supply and commissioning of transmission lines; [ii] 132/33 KV substation, solar mini grid electrification and solar street lighting in the state of Kaduna; &amp; [iii] construction of  gas-based power plant in the Cross River State"/>
    <n v="40"/>
  </r>
  <r>
    <x v="30"/>
    <x v="77"/>
    <s v="Urban Transportation System in Guinea"/>
    <n v="8.51"/>
  </r>
  <r>
    <x v="2"/>
    <x v="3"/>
    <s v="Supply and installation of equipment for health facilities in Togo"/>
    <n v="20.04"/>
  </r>
  <r>
    <x v="2"/>
    <x v="3"/>
    <s v="Rehabilitation and Expansion of Electricity Network in Guinea"/>
    <n v="20"/>
  </r>
  <r>
    <x v="2"/>
    <x v="3"/>
    <s v="Rural Electrification Extension project in Gambia"/>
    <n v="20"/>
  </r>
  <r>
    <x v="2"/>
    <x v="3"/>
    <s v="Acquisition  of Bi-Directional Units of Trains in Senegal"/>
    <n v="15"/>
  </r>
  <r>
    <x v="2"/>
    <x v="3"/>
    <s v="Electric power distribution network rehabilitation and extension in Togo"/>
    <n v="13"/>
  </r>
  <r>
    <x v="2"/>
    <x v="3"/>
    <s v="Procurement of pumping equipment and Crane Trucks in Senegal"/>
    <n v="14.83"/>
  </r>
  <r>
    <x v="2"/>
    <x v="3"/>
    <s v="Extension of Electricity to 58 Communities in Benin"/>
    <n v="18.8"/>
  </r>
  <r>
    <x v="2"/>
    <x v="3"/>
    <s v="Electricity grid interconnection project between the Republic of Mali and the Republic of Ivory Coast in Mali"/>
    <n v="30"/>
  </r>
  <r>
    <x v="2"/>
    <x v="3"/>
    <s v="Establishment of a Tomato and Mango processing factory at Loumbila in Burkina Faso"/>
    <n v="15.14"/>
  </r>
  <r>
    <x v="2"/>
    <x v="3"/>
    <s v="Expansion of Sierra Leone National Telecommunications Network (SIERRATEL) in Sierra Leone"/>
    <n v="29.45"/>
  </r>
  <r>
    <x v="2"/>
    <x v="3"/>
    <s v="Modernization of the Ghana National Fire Service in Ghana"/>
    <n v="15.01"/>
  </r>
  <r>
    <x v="2"/>
    <x v="3"/>
    <s v="Self Help Electrification project [SHEP-4] in the Ashanti and Brong Ahafo Regions in Ghana"/>
    <n v="30"/>
  </r>
  <r>
    <x v="2"/>
    <x v="3"/>
    <s v="Other projects"/>
    <n v="0.21"/>
  </r>
  <r>
    <x v="30"/>
    <x v="56"/>
    <s v="Solar Street Lighting project in Sierra Leone"/>
    <n v="20"/>
  </r>
  <r>
    <x v="2"/>
    <x v="3"/>
    <s v="Electricity Network Interconnection project in Cote d' Ivoire and Mali in Cote d' Ivoire"/>
    <n v="40"/>
  </r>
  <r>
    <x v="2"/>
    <x v="3"/>
    <s v="Supply of 135 buses for universities and other institutions of higher education, construction of two workshops, construction of covered parking lot, procurement of spare parts in Burkina Faso"/>
    <n v="20"/>
  </r>
  <r>
    <x v="2"/>
    <x v="3"/>
    <s v="Rural Electrification project in Benin"/>
    <n v="20"/>
  </r>
  <r>
    <x v="30"/>
    <x v="51"/>
    <s v="Procurement of medical equipment and rehabilitation of health establishment in Benin"/>
    <n v="10"/>
  </r>
  <r>
    <x v="2"/>
    <x v="3"/>
    <s v="Rural Electrification Extension project [Phase I of the project is included under the LOC of USD 250 million to EBID] in Gambia"/>
    <n v="10"/>
  </r>
  <r>
    <x v="2"/>
    <x v="3"/>
    <s v="Power Transmission project connecting Bamako and Sikasso via Bougouni in Mali "/>
    <n v="50"/>
  </r>
  <r>
    <x v="2"/>
    <x v="3"/>
    <s v="Rural Electrification of 50 villages through Solar Photovoltaic (SPV) system in Niger"/>
    <n v="10"/>
  </r>
  <r>
    <x v="2"/>
    <x v="3"/>
    <s v="Upgradation of Electricity Distribution Capacity In Togo"/>
    <n v="10"/>
  </r>
  <r>
    <x v="2"/>
    <x v="3"/>
    <s v="Rehabilitation and Extension of Electricity to the four regional capitals in Guinea "/>
    <n v="10.53"/>
  </r>
  <r>
    <x v="2"/>
    <x v="3"/>
    <s v="Complementary financing for acquisition of materials and medico technical equipment for health facilities in Benin"/>
    <n v="5"/>
  </r>
  <r>
    <x v="2"/>
    <x v="3"/>
    <s v="The 225kv Guinea-Mali electricity interconnection project (Phase 1) in the Republic of Guinea"/>
    <n v="37.85"/>
  </r>
  <r>
    <x v="2"/>
    <x v="3"/>
    <s v="Projects yet to be approved"/>
    <n v="6.62"/>
  </r>
  <r>
    <x v="30"/>
    <x v="71"/>
    <s v="Equipment and Rehabilitation Health facilities project in the Republic of Cote'd'Ivoire"/>
    <n v="20"/>
  </r>
  <r>
    <x v="2"/>
    <x v="3"/>
    <s v="Potable water supply project in Gueyo and Abidjan."/>
    <n v="38"/>
  </r>
  <r>
    <x v="2"/>
    <x v="3"/>
    <s v="Establishment / Rehabiliation of 44 new drinking water supply systems in Benin "/>
    <n v="37.700000000000003"/>
  </r>
  <r>
    <x v="2"/>
    <x v="3"/>
    <s v="Rural Electrification of 100 communities in Benin "/>
    <n v="29.5"/>
  </r>
  <r>
    <x v="2"/>
    <x v="3"/>
    <s v="Establishment of twenty seven new drinking water supply systems in the Mouhoun Loop and the Upper Basin Regions of Burkina -Faso "/>
    <n v="9.36"/>
  </r>
  <r>
    <x v="2"/>
    <x v="3"/>
    <s v="Barclayville -sasstown-Klowein road construction project in Liberia "/>
    <n v="50"/>
  </r>
  <r>
    <x v="2"/>
    <x v="3"/>
    <s v="Electrification of 250 rural communities in Niger"/>
    <n v="39.700000000000003"/>
  </r>
  <r>
    <x v="2"/>
    <x v="3"/>
    <s v="Electrification of 750 communities in Benin"/>
    <n v="21.1"/>
  </r>
  <r>
    <x v="2"/>
    <x v="3"/>
    <s v="Projects yet to be approved"/>
    <n v="254.64"/>
  </r>
  <r>
    <x v="31"/>
    <x v="80"/>
    <s v="Rural Electrification project"/>
    <n v="70"/>
  </r>
  <r>
    <x v="31"/>
    <x v="81"/>
    <s v="Development of Transportation System"/>
    <n v="89.9"/>
  </r>
  <r>
    <x v="31"/>
    <x v="82"/>
    <s v="Greenfield 600 tpd rotary kiln Cement Plant project"/>
    <n v="55"/>
  </r>
  <r>
    <x v="32"/>
    <x v="14"/>
    <s v="Power projects"/>
    <n v="20"/>
  </r>
  <r>
    <x v="32"/>
    <x v="47"/>
    <s v="Power projects "/>
    <n v="60"/>
  </r>
  <r>
    <x v="32"/>
    <x v="83"/>
    <s v="Export Targeted Modern Irrigated Agricultural Project "/>
    <n v="40.049999999999997"/>
  </r>
  <r>
    <x v="2"/>
    <x v="3"/>
    <s v="Export Targeted Modern Irrigated Agricultural Project "/>
    <n v="27.1"/>
  </r>
  <r>
    <x v="32"/>
    <x v="84"/>
    <s v="Establishment of 10 Vocational Training Centres and 4 business incubation centres"/>
    <n v="81"/>
  </r>
  <r>
    <x v="32"/>
    <x v="85"/>
    <s v="Base-Butero-Kidaho road project"/>
    <n v="66.599999999999994"/>
  </r>
  <r>
    <x v="32"/>
    <x v="56"/>
    <s v="Development of two SEZs &amp; expansion of the Kigali SEZ"/>
    <n v="100"/>
  </r>
  <r>
    <x v="32"/>
    <x v="56"/>
    <s v="Three Agriculture project schemes i.e. (i) Warufu Multipurpose irrigation project, (ii) Mugesera Irrigation project, and (iii) Nyamukana Irrigation project"/>
    <n v="100"/>
  </r>
  <r>
    <x v="33"/>
    <x v="86"/>
    <s v="Supply of buses and spares"/>
    <n v="17.87"/>
  </r>
  <r>
    <x v="33"/>
    <x v="46"/>
    <s v="Irrigation project"/>
    <n v="27"/>
  </r>
  <r>
    <x v="33"/>
    <x v="87"/>
    <s v="Women poverty alleviation programme  and acquisition of  vehicles"/>
    <n v="11"/>
  </r>
  <r>
    <x v="33"/>
    <x v="43"/>
    <s v="IT training projects"/>
    <n v="10"/>
  </r>
  <r>
    <x v="33"/>
    <x v="5"/>
    <s v="Rural electrification project and Fishing Industry Development project"/>
    <n v="25"/>
  </r>
  <r>
    <x v="33"/>
    <x v="57"/>
    <s v="Supply of Medical equipment, furniture and other accessories to 4 hospitals"/>
    <n v="5"/>
  </r>
  <r>
    <x v="33"/>
    <x v="88"/>
    <s v="Rural Electrification project"/>
    <n v="27.5"/>
  </r>
  <r>
    <x v="33"/>
    <x v="89"/>
    <s v="Fisheries Development project"/>
    <n v="19"/>
  </r>
  <r>
    <x v="33"/>
    <x v="90"/>
    <s v="Setting up a Modern Abattoir, Meat Processing, Cold Storage, Rendering and Tannery Plant and Market Place"/>
    <n v="41.96"/>
  </r>
  <r>
    <x v="33"/>
    <x v="91"/>
    <s v="Rice Self-Sufficiency Programme"/>
    <n v="62.95"/>
  </r>
  <r>
    <x v="33"/>
    <x v="92"/>
    <s v="Acquisition of buses"/>
    <n v="26"/>
  </r>
  <r>
    <x v="33"/>
    <x v="93"/>
    <s v="Up-gradation and rehabilitation of Health Care System"/>
    <n v="24.5"/>
  </r>
  <r>
    <x v="34"/>
    <x v="94"/>
    <s v="General purpose"/>
    <n v="8"/>
  </r>
  <r>
    <x v="34"/>
    <x v="43"/>
    <s v="Procurement of goods and services for specific projects funded by Development  Bank of Seychelles (DBS)"/>
    <n v="10"/>
  </r>
  <r>
    <x v="34"/>
    <x v="43"/>
    <s v="Procurement of goods and projects as per the specified needs of the Government of the Republic of Seychelles"/>
    <n v="10"/>
  </r>
  <r>
    <x v="35"/>
    <x v="1"/>
    <s v="Procurement of tractors and connected implements, harvesters, rice threshers, rice mills, maize shellers etc."/>
    <n v="15"/>
  </r>
  <r>
    <x v="35"/>
    <x v="2"/>
    <s v="Rehabilitation of existing facilities and addition of new infrastructure to supply potable water "/>
    <n v="30"/>
  </r>
  <r>
    <x v="35"/>
    <x v="95"/>
    <s v="Transmission Line and Substation"/>
    <n v="78"/>
  </r>
  <r>
    <x v="35"/>
    <x v="2"/>
    <s v="Land and infrastructure development including Hydraulics, water management system (irrigation) and provision of Tractors."/>
    <n v="30"/>
  </r>
  <r>
    <x v="36"/>
    <x v="17"/>
    <s v="General purpose"/>
    <n v="50"/>
  </r>
  <r>
    <x v="36"/>
    <x v="96"/>
    <s v="Project for setting up 4 x 125 MW Kosti Combined Cycle Power Plant in Sudan "/>
    <n v="350"/>
  </r>
  <r>
    <x v="36"/>
    <x v="97"/>
    <s v="SINGA-GEDARIF transmission and Sub-Station Project"/>
    <n v="41.9"/>
  </r>
  <r>
    <x v="36"/>
    <x v="98"/>
    <s v="(i) supply of agricultural inputs for the Sudanese Agricultural Bank, (ii) technical and laboratory equipment to Higher Educational Institutions, (iii) scientific equipment for Ministry of Science and Technology, (iv) solar electrification and (v) meeting requirement of Sudan Railways "/>
    <n v="48"/>
  </r>
  <r>
    <x v="36"/>
    <x v="99"/>
    <s v="Singa-Gadarif Transmission line extension to Galabat, micro-industrial projects and development of livestock production and services"/>
    <n v="52"/>
  </r>
  <r>
    <x v="36"/>
    <x v="5"/>
    <s v="Eldeum Sugar project at White Nile state"/>
    <n v="25"/>
  </r>
  <r>
    <x v="36"/>
    <x v="100"/>
    <s v="Mashkour Sugar project  (IInd tranche of US $ 150 mn)"/>
    <n v="125"/>
  </r>
  <r>
    <x v="36"/>
    <x v="101"/>
    <s v="Capitalization of Interest under operative LOCs for change in terms of the existing LOCs "/>
    <s v="-"/>
  </r>
  <r>
    <x v="36"/>
    <x v="102"/>
    <s v="Capitalization of Interest under operative LOCs for change in terms of the existing LOCs "/>
    <s v="-"/>
  </r>
  <r>
    <x v="37"/>
    <x v="14"/>
    <s v="Information Technology Park project"/>
    <n v="20"/>
  </r>
  <r>
    <x v="37"/>
    <x v="103"/>
    <s v="Agriculture development and mechanization project"/>
    <n v="37.9"/>
  </r>
  <r>
    <x v="38"/>
    <x v="0"/>
    <s v="Procurement of tractors, pumps and equipment"/>
    <n v="40"/>
  </r>
  <r>
    <x v="38"/>
    <x v="104"/>
    <s v="Procurement of 723 vehicles"/>
    <n v="36.56"/>
  </r>
  <r>
    <x v="38"/>
    <x v="105"/>
    <s v="Augmentation of water supply schemes of Dar es Salaam and Chalinzi regions"/>
    <n v="178.13"/>
  </r>
  <r>
    <x v="38"/>
    <x v="106"/>
    <s v="Extension of Lake Victoria Pipeline to Tabora, Igunga and Nzega"/>
    <n v="268.35000000000002"/>
  </r>
  <r>
    <x v="38"/>
    <x v="107"/>
    <s v="Rehabilitation and improvement of water supply system in Zanzibar"/>
    <n v="92.18"/>
  </r>
  <r>
    <x v="38"/>
    <x v="71"/>
    <s v="Water Supply scheme in 17 towns"/>
    <n v="500"/>
  </r>
  <r>
    <x v="39"/>
    <x v="1"/>
    <s v="Rural Electrification project"/>
    <n v="15"/>
  </r>
  <r>
    <x v="39"/>
    <x v="108"/>
    <s v="Cultivation of Rice, Maize and Sorghum"/>
    <n v="13.1"/>
  </r>
  <r>
    <x v="39"/>
    <x v="2"/>
    <s v="Rural Electrification project to cover 150 localities"/>
    <n v="30"/>
  </r>
  <r>
    <x v="39"/>
    <x v="99"/>
    <s v="Setting up of 161 KV Power Transmission Line"/>
    <n v="52"/>
  </r>
  <r>
    <x v="40"/>
    <x v="109"/>
    <s v="Itezhi-Tezhi Hydro power project"/>
    <n v="29.03"/>
  </r>
  <r>
    <x v="40"/>
    <x v="17"/>
    <s v="Pre-fabricated health posts"/>
    <n v="50"/>
  </r>
  <r>
    <x v="40"/>
    <x v="69"/>
    <s v="Pre-fabricated health posts "/>
    <n v="18"/>
  </r>
  <r>
    <x v="41"/>
    <x v="110"/>
    <s v="Up-gradation of Deka Pumping Station and River Water Intake System"/>
    <n v="28.6"/>
  </r>
  <r>
    <x v="41"/>
    <x v="111"/>
    <s v="Renovation of Bulawayo Thermal Power Plant"/>
    <n v="87"/>
  </r>
  <r>
    <x v="41"/>
    <x v="112"/>
    <s v="Completion of Phase II : Up-gradation of Deka Pumping Station and River Water Intake System in Zimbabwe"/>
    <n v="19.5"/>
  </r>
  <r>
    <x v="41"/>
    <x v="113"/>
    <s v="Repowering of Hwange Thermal Power Station"/>
    <n v="310"/>
  </r>
  <r>
    <x v="41"/>
    <x v="114"/>
    <s v="Up-gradation of Bulawayo Thermal Power Plant"/>
    <n v="23"/>
  </r>
  <r>
    <x v="42"/>
    <x v="115"/>
    <s v="Procurement of 300 double-decker, 100 single-decker and 50 articulated buses "/>
    <n v="35.369999999999997"/>
  </r>
  <r>
    <x v="2"/>
    <x v="3"/>
    <s v="Procurement of 50 nos. MG flat wagons [BFCT] and 5 nos. MG Brake vans with Air Brake for carrying container"/>
    <n v="3.28"/>
  </r>
  <r>
    <x v="2"/>
    <x v="3"/>
    <s v="Procurement of 180 nos. BG bogie oil tank wagons and 6 nos. BG Bogie Brake vans"/>
    <n v="16.37"/>
  </r>
  <r>
    <x v="2"/>
    <x v="3"/>
    <s v="Procurement of 30 nos. Broad Gauge [BG] diesel electric [DE] locomotives"/>
    <n v="50.26"/>
  </r>
  <r>
    <x v="2"/>
    <x v="3"/>
    <s v="Procurement of 10 nos. Broad Gauge [BG] diesel electric [DE] locomotives"/>
    <n v="31.29"/>
  </r>
  <r>
    <x v="2"/>
    <x v="3"/>
    <s v="Procurement of 100 nos. MG bogie tank wagons and 5 nos. MG Brake vans with air brake equipment for carrying aviation fuel"/>
    <n v="6.93"/>
  </r>
  <r>
    <x v="2"/>
    <x v="3"/>
    <s v="Procurement of 170 nos. MG flat wagons [BFCT] and 11 nos. MG Bogie Brake Vans [BBV] with air brake system for carrying container"/>
    <n v="10.73"/>
  </r>
  <r>
    <x v="2"/>
    <x v="3"/>
    <s v="Supply of 1 nos. dredgers and ancillary crafts and accessories"/>
    <n v="8.52"/>
  </r>
  <r>
    <x v="2"/>
    <x v="3"/>
    <s v="Procurement of 120 nos. BG passenger coaches for Bangladesh Railway [BR]"/>
    <n v="79.95"/>
  </r>
  <r>
    <x v="2"/>
    <x v="3"/>
    <s v="Construction of second Bhairab and Titas Rail bridges with approach Rail Lines, including feasibility study "/>
    <n v="107.32"/>
  </r>
  <r>
    <x v="2"/>
    <x v="3"/>
    <s v="Replacement and modernization of signalling system of three stations between Ashuganj and Akhaura section"/>
    <n v="3.2"/>
  </r>
  <r>
    <x v="2"/>
    <x v="3"/>
    <s v="Modernisation and Strengthening of Bangladesh Standards and Testing Institution [BSTI]"/>
    <n v="2.13"/>
  </r>
  <r>
    <x v="2"/>
    <x v="3"/>
    <s v="Construction of Khulna-Mongla Rail Line project"/>
    <n v="290.64999999999998"/>
  </r>
  <r>
    <x v="2"/>
    <x v="3"/>
    <s v="Construction of 3rd and 4th Dual Gauge track between Dhaka-Tongi section and Doubling of Dual Gauge track between Tongi-Joydebpur section including signalling works"/>
    <n v="145.87"/>
  </r>
  <r>
    <x v="2"/>
    <x v="3"/>
    <s v="Rehabilitation of the Kulaura-Shahbajpur section"/>
    <n v="70.13"/>
  </r>
  <r>
    <x v="42"/>
    <x v="116"/>
    <s v="Procurement of equipment and machinery for Roads and Highways"/>
    <n v="59.84"/>
  </r>
  <r>
    <x v="2"/>
    <x v="3"/>
    <s v="Establishment of IT/Hi-Tech Park at District Level (12 Districts) project"/>
    <n v="193"/>
  </r>
  <r>
    <x v="2"/>
    <x v="3"/>
    <s v="Procurement of Double Decker and Single Decker AC &amp; Non-AC Buses"/>
    <n v="46.61"/>
  </r>
  <r>
    <x v="2"/>
    <x v="3"/>
    <s v="Procurement of Trucks"/>
    <n v="8.56"/>
  </r>
  <r>
    <x v="2"/>
    <x v="3"/>
    <s v="Improvement of Ashuganj River Port-Sarail-Dharkhar-Akhaura Land Port Road as 4-Lane National Highway "/>
    <n v="283.67"/>
  </r>
  <r>
    <x v="2"/>
    <x v="3"/>
    <s v="Construction of Double Line Track in Khulna-Darsana Junction Section"/>
    <n v="312.48"/>
  </r>
  <r>
    <x v="2"/>
    <x v="3"/>
    <s v="Construction of new carriage Workshop in Saidpur Railway Workshop including feasibility study"/>
    <n v="70.28"/>
  </r>
  <r>
    <x v="2"/>
    <x v="3"/>
    <s v="Conversion of Meter Gauge Line to Dual Gauge Line in Parbatipur-Kawnia Section"/>
    <n v="120.41"/>
  </r>
  <r>
    <x v="2"/>
    <x v="3"/>
    <s v="Barapukuria-Bogra-Kaliakoir 400 KV Transmission Line project"/>
    <n v="210.67"/>
  </r>
  <r>
    <x v="2"/>
    <x v="3"/>
    <s v="Establishment of Indian Economic Zones in Mongla, Bagerhat "/>
    <n v="88"/>
  </r>
  <r>
    <x v="2"/>
    <x v="3"/>
    <s v="Upgradation of Infrastructure/ facilities in 49 Poly-technic Institutions in Bangladesh to create opportunities for additional enrolment of 1 Lakh Students"/>
    <n v="281"/>
  </r>
  <r>
    <x v="2"/>
    <x v="3"/>
    <s v="Bangabandhu Sheikh Mujib Shilpanagar Project"/>
    <n v="90"/>
  </r>
  <r>
    <x v="2"/>
    <x v="3"/>
    <s v="Establishment of Sheikh Hasina Medical College &amp; Hospital &amp; Nursing College (Jamalpur) project "/>
    <n v="35.9"/>
  </r>
  <r>
    <x v="2"/>
    <x v="3"/>
    <s v="Establishment of Inland Container River Port at Ashuganj "/>
    <n v="51.31"/>
  </r>
  <r>
    <x v="2"/>
    <x v="3"/>
    <s v="Establishment of 500-bedded Hospital &amp; Ancillary Buildings in Jessore, Cox's Bazar, Pabna and Noakhali Medical Colleges"/>
    <n v="148.27000000000001"/>
  </r>
  <r>
    <x v="42"/>
    <x v="117"/>
    <s v="Construction of 3rd and 4th Dual Gauge track between Dhaka-Tongi section and Doubling of Dual Gauge track between Tongi-Joydebpur section including signalling works"/>
    <n v="25.32"/>
  </r>
  <r>
    <x v="2"/>
    <x v="3"/>
    <s v="Establishment of 500-bedded Hospital &amp; Ancillary Buildings in Jessore, Cox's Bazar, Pabna and Noakhali Medical Colleges"/>
    <n v="31.73"/>
  </r>
  <r>
    <x v="2"/>
    <x v="3"/>
    <s v="Improvement of Ashuganj River Port-Sarail-Dharkhar-Akhaura Land Port Road as 4-Lane National Highway "/>
    <n v="63.13"/>
  </r>
  <r>
    <x v="2"/>
    <x v="3"/>
    <s v="Construction of Dual guage Railway line from Bogra to Shahid M.Mansor ali station"/>
    <n v="379.29"/>
  </r>
  <r>
    <x v="2"/>
    <x v="3"/>
    <s v="Infrastructure Development for power excavation of Rooppur Nuclear Power Plant"/>
    <n v="1016.83"/>
  </r>
  <r>
    <x v="2"/>
    <x v="3"/>
    <s v="Solar Based Base Stations for Strengthening teletalk Network project"/>
    <n v="30"/>
  </r>
  <r>
    <x v="2"/>
    <x v="3"/>
    <s v="Widening of Baraiyerhat-Heako-Ramgarh Road"/>
    <n v="80.06"/>
  </r>
  <r>
    <x v="2"/>
    <x v="3"/>
    <s v="Upgradation of Mongla Port "/>
    <n v="530"/>
  </r>
  <r>
    <x v="2"/>
    <x v="3"/>
    <s v="Improvement of Cumilla (Mainamati)-Brahmanbaria (Dharkhar) National Highway as 4-Lane National Highway'"/>
    <n v="345.37"/>
  </r>
  <r>
    <x v="2"/>
    <x v="3"/>
    <s v="Other Developmental projects"/>
    <n v="1998.27"/>
  </r>
  <r>
    <x v="42"/>
    <x v="71"/>
    <s v="Defence project"/>
    <n v="500"/>
  </r>
  <r>
    <x v="43"/>
    <x v="118"/>
    <s v="Stung Tasal development project, purchase of water pumps, construction of electricity transmission line between Kratie and Stung "/>
    <n v="35.200000000000003"/>
  </r>
  <r>
    <x v="43"/>
    <x v="1"/>
    <s v="Strengthening the capacity of transmission line project between Kratie and Steung Treng"/>
    <n v="15"/>
  </r>
  <r>
    <x v="43"/>
    <x v="1"/>
    <s v="Completion of the Stung Tassal Water Development project "/>
    <n v="15"/>
  </r>
  <r>
    <x v="43"/>
    <x v="119"/>
    <s v="Stung Sva Hab/Slab Water Resources Development project"/>
    <n v="36.92"/>
  </r>
  <r>
    <x v="44"/>
    <x v="120"/>
    <s v="(i) Paksong  S/S-Jiangxai 115 KV, double circuit Transmission Line project, (ii) Nam Song 7.5 MW Hydropower project and (iii) equipment for Rural Electrification Phase 2 project"/>
    <n v="33"/>
  </r>
  <r>
    <x v="44"/>
    <x v="121"/>
    <s v="Development of irrigation projects in Chamassack Province"/>
    <n v="17.34"/>
  </r>
  <r>
    <x v="44"/>
    <x v="122"/>
    <s v="230 kv double circuit transmission line from Nabon  to Thabok and substations "/>
    <n v="37.299999999999997"/>
  </r>
  <r>
    <x v="2"/>
    <x v="3"/>
    <s v="Improvement and Expansion of 22 kV Distribution line in Vientiane capital city branches project"/>
    <n v="35.25"/>
  </r>
  <r>
    <x v="44"/>
    <x v="123"/>
    <s v="Construction of Storage Dams and Development of Irrigation systems in four major provinces of Lao PDR (Multiple projects)"/>
    <n v="30.94"/>
  </r>
  <r>
    <x v="45"/>
    <x v="124"/>
    <s v="Power Transmission and Distribution Project"/>
    <n v="1.35"/>
  </r>
  <r>
    <x v="46"/>
    <x v="14"/>
    <s v="Indo-Mongolia Joint Information Technology Education &amp; Outsourcing Center project"/>
    <n v="20"/>
  </r>
  <r>
    <x v="46"/>
    <x v="125"/>
    <s v="Development of institutions, infrastructure and human resources in Mongolia"/>
    <n v="1000"/>
  </r>
  <r>
    <x v="46"/>
    <x v="126"/>
    <s v="Petrochemical Refinery project of Mongolia"/>
    <n v="236"/>
  </r>
  <r>
    <x v="47"/>
    <x v="127"/>
    <s v="Railway Rehabilitation"/>
    <n v="56.36"/>
  </r>
  <r>
    <x v="47"/>
    <x v="14"/>
    <s v="Renovation of Thanlyin Refinery"/>
    <n v="20"/>
  </r>
  <r>
    <x v="47"/>
    <x v="47"/>
    <s v="Railway projects"/>
    <n v="60"/>
  </r>
  <r>
    <x v="47"/>
    <x v="14"/>
    <s v="Setting up an assembly/manufacturing plant for assembly and manufacturing of heavy turbo trucks"/>
    <n v="20"/>
  </r>
  <r>
    <x v="47"/>
    <x v="128"/>
    <s v="Three transmission lines (Thahtay Chaung- Oakshitpin 230 KV; Thahtay Chaung – Thandwe – Maei-Ann 230 KV and Thandwe – Athoke 230 KV)"/>
    <n v="64.069999999999993"/>
  </r>
  <r>
    <x v="47"/>
    <x v="14"/>
    <s v="Upgradation of Thanbayakan Petrochemical Complex"/>
    <n v="20"/>
  </r>
  <r>
    <x v="47"/>
    <x v="129"/>
    <s v="16 ongoing irrigation schemes and 2 rehabilitation schemes "/>
    <n v="198.96"/>
  </r>
  <r>
    <x v="47"/>
    <x v="130"/>
    <s v="Procurement of rolling stock, equipment and up-gradation of three major Railway Workshops "/>
    <n v="67.08"/>
  </r>
  <r>
    <x v="2"/>
    <x v="3"/>
    <s v="Procurement of rolling stock, equipment and up-gradation of three major Railway Workshops "/>
    <n v="19.23"/>
  </r>
  <r>
    <x v="47"/>
    <x v="131"/>
    <s v="Implementation of a Microwave Radio Link on the Rhi-Mindat route"/>
    <n v="6.2"/>
  </r>
  <r>
    <x v="48"/>
    <x v="56"/>
    <s v="Rehabilitation of Devighat Hydro Power Plant"/>
    <n v="3.72"/>
  </r>
  <r>
    <x v="2"/>
    <x v="3"/>
    <s v="Civil Works for Rahughat Hydroelectric project"/>
    <n v="37.11"/>
  </r>
  <r>
    <x v="2"/>
    <x v="3"/>
    <s v="400 kV Dhalkebar-Muzzafarpur Transmission Line project "/>
    <n v="9.75"/>
  </r>
  <r>
    <x v="2"/>
    <x v="3"/>
    <s v="Upgradation/Improvement of 12 roads in Nepal"/>
    <n v="49.42"/>
  </r>
  <r>
    <x v="48"/>
    <x v="77"/>
    <s v="Solu Corridor 132 kV Transmission Line project_x000a_"/>
    <n v="29"/>
  </r>
  <r>
    <x v="2"/>
    <x v="3"/>
    <s v="Koshi Corridor 220 kV Transmission Line project"/>
    <n v="90"/>
  </r>
  <r>
    <x v="2"/>
    <x v="3"/>
    <s v="Modi-Lekhnath Transmission Line project "/>
    <n v="20.39"/>
  </r>
  <r>
    <x v="2"/>
    <x v="3"/>
    <s v="Rahughat Hydroelectric Power project"/>
    <n v="36"/>
  </r>
  <r>
    <x v="2"/>
    <x v="3"/>
    <s v="Upgradation/Improvement of 17 Roads"/>
    <n v="72.34"/>
  </r>
  <r>
    <x v="2"/>
    <x v="3"/>
    <s v="Other projects"/>
    <n v="2.2700000000000102"/>
  </r>
  <r>
    <x v="48"/>
    <x v="132"/>
    <s v="Upgradation/ Improvement of roads_x000a_"/>
    <n v="313.85000000000002"/>
  </r>
  <r>
    <x v="2"/>
    <x v="3"/>
    <s v="Projects yet to be approved"/>
    <n v="236.14999999999998"/>
  </r>
  <r>
    <x v="48"/>
    <x v="133"/>
    <s v="Post earthquake rehabilitation projects"/>
    <n v="750"/>
  </r>
  <r>
    <x v="49"/>
    <x v="56"/>
    <s v="Purchase of equipment/ supplies"/>
    <n v="100"/>
  </r>
  <r>
    <x v="49"/>
    <x v="134"/>
    <s v="Upgradation of Southern Railway Line (Colombo-Matara)"/>
    <n v="99.77"/>
  </r>
  <r>
    <x v="49"/>
    <x v="135"/>
    <s v="Upgradation of Southern Railway corridor from Colombo to Matara"/>
    <n v="67.36"/>
  </r>
  <r>
    <x v="49"/>
    <x v="136"/>
    <s v="Track Laying (92 km) Ommanthai- Pallai of Northern Railway, Track Laying(60 km) Madhu Church-Tallaimannar Sector, Track Laying on Medawachchiya Madhu Railway Line"/>
    <n v="416.38"/>
  </r>
  <r>
    <x v="49"/>
    <x v="137"/>
    <s v="Track laying on the Pallai-Kankesanthurai railway line"/>
    <n v="149.34"/>
  </r>
  <r>
    <x v="2"/>
    <x v="3"/>
    <s v="Signaling and telecommunications systems for the Northern railway line"/>
    <n v="86.52"/>
  </r>
  <r>
    <x v="2"/>
    <x v="3"/>
    <s v="Other projects"/>
    <n v="110.48"/>
  </r>
  <r>
    <x v="2"/>
    <x v="3"/>
    <s v="Procurement of Buses"/>
    <n v="36.03"/>
  </r>
  <r>
    <x v="49"/>
    <x v="138"/>
    <s v="Procurement of Rolling Stock "/>
    <n v="177"/>
  </r>
  <r>
    <x v="2"/>
    <x v="3"/>
    <s v="Upgrading of the railway track from Maho - Anuradhapura- Omanthai"/>
    <n v="136"/>
  </r>
  <r>
    <x v="2"/>
    <x v="3"/>
    <s v="Projects yet to be approved"/>
    <n v="5"/>
  </r>
  <r>
    <x v="49"/>
    <x v="139"/>
    <s v="Rehabilitation of Kankesanthurai Harbour"/>
    <n v="45.27"/>
  </r>
  <r>
    <x v="50"/>
    <x v="0"/>
    <s v="Construction of 500 housing units"/>
    <n v="40"/>
  </r>
  <r>
    <x v="50"/>
    <x v="140"/>
    <s v="Development projects"/>
    <n v="800"/>
  </r>
  <r>
    <x v="51"/>
    <x v="5"/>
    <s v="Modernization of steel plant"/>
    <n v="25"/>
  </r>
  <r>
    <x v="51"/>
    <x v="56"/>
    <s v="Tishreen Thermal Power project (2 x 200 MW) "/>
    <n v="100"/>
  </r>
  <r>
    <x v="51"/>
    <x v="141"/>
    <s v="Capitalisation of all future dues towards interest and other charges under the LOC of USD 25 million and  under the new LOC of USD 4 million till July 2020 into new LOC of USD 4 million "/>
    <s v="-"/>
  </r>
  <r>
    <x v="51"/>
    <x v="142"/>
    <s v="Capitalisation of all future dues towards interest and other charges under the LOC of USD 100 million and under the new LOC of USD 16 million till July 2020 into new LOC of USD 16 million "/>
    <s v="-"/>
  </r>
  <r>
    <x v="52"/>
    <x v="46"/>
    <s v="General purpose"/>
    <n v="27"/>
  </r>
  <r>
    <x v="52"/>
    <x v="63"/>
    <s v="Nam Chien Hydro Power project (200 MW) "/>
    <n v="45"/>
  </r>
  <r>
    <x v="52"/>
    <x v="112"/>
    <s v="Trai Hydropower project and Binh Bo drainage Pumping station"/>
    <n v="19.5"/>
  </r>
  <r>
    <x v="52"/>
    <x v="56"/>
    <s v="Patrol Boats"/>
    <n v="100"/>
  </r>
  <r>
    <x v="53"/>
    <x v="57"/>
    <s v="Milk powder processing plant in Camaguey Province of Cuba"/>
    <n v="5"/>
  </r>
  <r>
    <x v="53"/>
    <x v="143"/>
    <s v="Bulk Blending Fertilizer Plant"/>
    <n v="2.71"/>
  </r>
  <r>
    <x v="53"/>
    <x v="144"/>
    <s v="Modernization of an Injectable products plant in Havana"/>
    <n v="5.05"/>
  </r>
  <r>
    <x v="53"/>
    <x v="80"/>
    <s v="51MW wind energy farm"/>
    <n v="70"/>
  </r>
  <r>
    <x v="53"/>
    <x v="145"/>
    <s v="50 MW Co-generation power plant"/>
    <n v="90.3"/>
  </r>
  <r>
    <x v="53"/>
    <x v="146"/>
    <s v="Installation of 75MWp Photovoltaic Solar Parks in Cuba"/>
    <n v="75"/>
  </r>
  <r>
    <x v="54"/>
    <x v="89"/>
    <s v="Cricket stadium in Georgetown"/>
    <n v="19"/>
  </r>
  <r>
    <x v="54"/>
    <x v="147"/>
    <s v="Signaling System"/>
    <n v="2.1"/>
  </r>
  <r>
    <x v="54"/>
    <x v="148"/>
    <s v="Fixed and movable irrigation pumps"/>
    <n v="2.99"/>
  </r>
  <r>
    <x v="54"/>
    <x v="149"/>
    <s v="Multi-specialty hospital"/>
    <n v="4.29"/>
  </r>
  <r>
    <x v="54"/>
    <x v="17"/>
    <s v="East Bank-East Coast Road linkage project"/>
    <n v="50"/>
  </r>
  <r>
    <x v="54"/>
    <x v="43"/>
    <s v="Procurement of Ocean Passenger-Cargo Vessel"/>
    <n v="10"/>
  </r>
  <r>
    <x v="54"/>
    <x v="141"/>
    <s v="Supply of high capacity fixed &amp; mobile drainage pumps &amp; associated structures"/>
    <n v="4"/>
  </r>
  <r>
    <x v="54"/>
    <x v="150"/>
    <s v="Up-gradation of three Primary Health Centres"/>
    <n v="17.5"/>
  </r>
  <r>
    <x v="55"/>
    <x v="151"/>
    <s v="Communication, Health, Transport equipment"/>
    <n v="26.63"/>
  </r>
  <r>
    <x v="55"/>
    <x v="152"/>
    <s v="Development of Agriculture and Irrigation Infrastructure in the Jamastran Valley "/>
    <n v="26.5"/>
  </r>
  <r>
    <x v="56"/>
    <x v="43"/>
    <s v="Supply of equipment for building two electric substations"/>
    <n v="10"/>
  </r>
  <r>
    <x v="56"/>
    <x v="153"/>
    <s v="Building Carlos Fonseca Substation, 95 Km Transmission Lines and expansion of three Substations (Villa El Carmen, Las Colinas &amp; San Rafael del Sur)"/>
    <n v="26.24"/>
  </r>
  <r>
    <x v="56"/>
    <x v="154"/>
    <s v="Transmission lines and substation project"/>
    <n v="31.29"/>
  </r>
  <r>
    <x v="56"/>
    <x v="155"/>
    <s v="Reconstruction of Hospital"/>
    <n v="20.100000000000001"/>
  </r>
  <r>
    <x v="57"/>
    <x v="142"/>
    <s v="General purpose"/>
    <n v="16"/>
  </r>
  <r>
    <x v="57"/>
    <x v="156"/>
    <s v="Water supply project"/>
    <n v="10.4"/>
  </r>
  <r>
    <x v="57"/>
    <x v="157"/>
    <s v="Supply of equipment"/>
    <n v="10.59"/>
  </r>
  <r>
    <x v="57"/>
    <x v="158"/>
    <s v="Supply of ten crash fire tenders "/>
    <n v="4.3"/>
  </r>
  <r>
    <x v="57"/>
    <x v="159"/>
    <s v="Supply of Helicopters "/>
    <n v="5.76"/>
  </r>
  <r>
    <x v="57"/>
    <x v="88"/>
    <s v="Up-gradation of Transmission Network Infrastructure &amp; Power Generation"/>
    <n v="27.5"/>
  </r>
  <r>
    <x v="57"/>
    <x v="160"/>
    <s v="Servicing and maintenance of 3 Chetak Helicopters"/>
    <n v="3.5"/>
  </r>
  <r>
    <x v="57"/>
    <x v="161"/>
    <s v="Rehabilitation and Upgradation of De Melkcentrale N.V. Milk Processing plant"/>
    <n v="11.13"/>
  </r>
  <r>
    <x v="57"/>
    <x v="162"/>
    <s v="Rural Electrification through solar DG hybrid PV systems in 5O remote villages of Suriname"/>
    <n v="35.799999999999997"/>
  </r>
  <r>
    <x v="58"/>
    <x v="163"/>
    <s v="Rehabilitation of sugar industry"/>
    <n v="50.4"/>
  </r>
  <r>
    <x v="58"/>
    <x v="164"/>
    <s v="Rehabilitation of sugar industry"/>
    <n v="5.38"/>
  </r>
  <r>
    <x v="59"/>
    <x v="56"/>
    <s v="Development of Road and Infrastructure sectors"/>
    <n v="100"/>
  </r>
  <r>
    <x v="60"/>
    <x v="165"/>
    <s v="Housing and Social Infrastructure Projects"/>
    <n v="2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5"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A307" firstHeaderRow="1" firstDataRow="1" firstDataCol="1"/>
  <pivotFields count="4">
    <pivotField axis="axisRow" showAll="0">
      <items count="62">
        <item x="0"/>
        <item x="42"/>
        <item x="1"/>
        <item x="3"/>
        <item x="4"/>
        <item x="43"/>
        <item x="5"/>
        <item x="6"/>
        <item x="7"/>
        <item x="8"/>
        <item x="9"/>
        <item x="10"/>
        <item x="53"/>
        <item x="11"/>
        <item x="12"/>
        <item x="30"/>
        <item x="13"/>
        <item x="14"/>
        <item x="58"/>
        <item x="15"/>
        <item x="16"/>
        <item x="17"/>
        <item x="18"/>
        <item x="54"/>
        <item x="55"/>
        <item x="19"/>
        <item x="44"/>
        <item x="20"/>
        <item x="45"/>
        <item x="21"/>
        <item x="22"/>
        <item x="50"/>
        <item x="23"/>
        <item x="24"/>
        <item x="25"/>
        <item x="26"/>
        <item x="46"/>
        <item x="27"/>
        <item x="47"/>
        <item x="48"/>
        <item x="56"/>
        <item x="28"/>
        <item x="29"/>
        <item x="59"/>
        <item x="31"/>
        <item x="32"/>
        <item x="33"/>
        <item x="34"/>
        <item x="35"/>
        <item x="49"/>
        <item x="36"/>
        <item x="57"/>
        <item x="37"/>
        <item x="51"/>
        <item x="38"/>
        <item x="39"/>
        <item x="60"/>
        <item x="52"/>
        <item x="40"/>
        <item x="41"/>
        <item x="2"/>
        <item t="default"/>
      </items>
    </pivotField>
    <pivotField axis="axisRow" showAll="0">
      <items count="167">
        <item x="9"/>
        <item x="124"/>
        <item x="147"/>
        <item x="59"/>
        <item x="143"/>
        <item x="148"/>
        <item x="160"/>
        <item x="141"/>
        <item x="8"/>
        <item x="149"/>
        <item x="158"/>
        <item x="58"/>
        <item x="57"/>
        <item x="144"/>
        <item x="164"/>
        <item x="159"/>
        <item x="42"/>
        <item x="131"/>
        <item x="45"/>
        <item x="16"/>
        <item x="94"/>
        <item x="43"/>
        <item x="32"/>
        <item x="34"/>
        <item x="156"/>
        <item x="157"/>
        <item x="87"/>
        <item x="161"/>
        <item x="72"/>
        <item x="108"/>
        <item x="33"/>
        <item x="1"/>
        <item x="35"/>
        <item x="18"/>
        <item x="142"/>
        <item x="44"/>
        <item x="78"/>
        <item x="121"/>
        <item x="150"/>
        <item x="86"/>
        <item x="69"/>
        <item x="89"/>
        <item x="112"/>
        <item x="102"/>
        <item x="73"/>
        <item x="14"/>
        <item x="155"/>
        <item x="52"/>
        <item x="48"/>
        <item x="66"/>
        <item x="6"/>
        <item x="114"/>
        <item x="61"/>
        <item x="22"/>
        <item x="93"/>
        <item x="50"/>
        <item x="31"/>
        <item x="5"/>
        <item x="30"/>
        <item x="21"/>
        <item x="92"/>
        <item x="153"/>
        <item x="152"/>
        <item x="151"/>
        <item x="20"/>
        <item x="46"/>
        <item x="88"/>
        <item x="65"/>
        <item x="110"/>
        <item x="109"/>
        <item x="13"/>
        <item x="55"/>
        <item x="2"/>
        <item x="123"/>
        <item x="154"/>
        <item x="120"/>
        <item x="29"/>
        <item x="24"/>
        <item x="27"/>
        <item x="79"/>
        <item x="49"/>
        <item x="118"/>
        <item x="162"/>
        <item x="64"/>
        <item x="104"/>
        <item x="119"/>
        <item x="11"/>
        <item x="103"/>
        <item x="76"/>
        <item x="15"/>
        <item x="0"/>
        <item x="19"/>
        <item x="97"/>
        <item x="90"/>
        <item x="12"/>
        <item x="4"/>
        <item x="63"/>
        <item x="101"/>
        <item x="139"/>
        <item x="68"/>
        <item x="41"/>
        <item x="98"/>
        <item x="67"/>
        <item x="17"/>
        <item x="163"/>
        <item x="99"/>
        <item x="70"/>
        <item x="82"/>
        <item x="127"/>
        <item x="47"/>
        <item x="54"/>
        <item x="91"/>
        <item x="128"/>
        <item x="36"/>
        <item x="85"/>
        <item x="135"/>
        <item x="80"/>
        <item x="23"/>
        <item x="122"/>
        <item x="146"/>
        <item x="60"/>
        <item x="95"/>
        <item x="7"/>
        <item x="84"/>
        <item x="26"/>
        <item x="130"/>
        <item x="111"/>
        <item x="81"/>
        <item x="145"/>
        <item x="40"/>
        <item x="107"/>
        <item x="75"/>
        <item x="134"/>
        <item x="56"/>
        <item x="28"/>
        <item x="83"/>
        <item x="37"/>
        <item x="100"/>
        <item x="74"/>
        <item x="51"/>
        <item x="10"/>
        <item x="38"/>
        <item x="25"/>
        <item x="53"/>
        <item x="105"/>
        <item x="129"/>
        <item x="165"/>
        <item x="39"/>
        <item x="62"/>
        <item x="126"/>
        <item x="77"/>
        <item x="106"/>
        <item x="113"/>
        <item x="138"/>
        <item x="96"/>
        <item x="137"/>
        <item x="136"/>
        <item x="71"/>
        <item x="132"/>
        <item x="133"/>
        <item x="140"/>
        <item x="115"/>
        <item x="125"/>
        <item x="116"/>
        <item x="117"/>
        <item x="3"/>
        <item t="default"/>
      </items>
    </pivotField>
    <pivotField showAll="0"/>
    <pivotField showAll="0"/>
  </pivotFields>
  <rowFields count="2">
    <field x="0"/>
    <field x="1"/>
  </rowFields>
  <rowItems count="304">
    <i>
      <x/>
    </i>
    <i r="1">
      <x v="31"/>
    </i>
    <i r="1">
      <x v="72"/>
    </i>
    <i r="1">
      <x v="90"/>
    </i>
    <i>
      <x v="1"/>
    </i>
    <i r="1">
      <x v="157"/>
    </i>
    <i r="1">
      <x v="161"/>
    </i>
    <i r="1">
      <x v="163"/>
    </i>
    <i r="1">
      <x v="164"/>
    </i>
    <i>
      <x v="2"/>
    </i>
    <i r="1">
      <x v="31"/>
    </i>
    <i r="1">
      <x v="95"/>
    </i>
    <i>
      <x v="3"/>
    </i>
    <i r="1">
      <x v="50"/>
    </i>
    <i r="1">
      <x v="57"/>
    </i>
    <i r="1">
      <x v="72"/>
    </i>
    <i>
      <x v="4"/>
    </i>
    <i r="1">
      <x/>
    </i>
    <i r="1">
      <x v="8"/>
    </i>
    <i r="1">
      <x v="122"/>
    </i>
    <i r="1">
      <x v="140"/>
    </i>
    <i>
      <x v="5"/>
    </i>
    <i r="1">
      <x v="31"/>
    </i>
    <i r="1">
      <x v="81"/>
    </i>
    <i r="1">
      <x v="85"/>
    </i>
    <i>
      <x v="6"/>
    </i>
    <i r="1">
      <x v="86"/>
    </i>
    <i r="1">
      <x v="94"/>
    </i>
    <i>
      <x v="7"/>
    </i>
    <i r="1">
      <x v="19"/>
    </i>
    <i r="1">
      <x v="45"/>
    </i>
    <i r="1">
      <x v="70"/>
    </i>
    <i r="1">
      <x v="89"/>
    </i>
    <i>
      <x v="8"/>
    </i>
    <i r="1">
      <x v="33"/>
    </i>
    <i r="1">
      <x v="103"/>
    </i>
    <i>
      <x v="9"/>
    </i>
    <i r="1">
      <x v="91"/>
    </i>
    <i>
      <x v="10"/>
    </i>
    <i r="1">
      <x v="53"/>
    </i>
    <i r="1">
      <x v="59"/>
    </i>
    <i r="1">
      <x v="64"/>
    </i>
    <i r="1">
      <x v="72"/>
    </i>
    <i>
      <x v="11"/>
    </i>
    <i r="1">
      <x v="117"/>
    </i>
    <i>
      <x v="12"/>
    </i>
    <i r="1">
      <x v="4"/>
    </i>
    <i r="1">
      <x v="12"/>
    </i>
    <i r="1">
      <x v="13"/>
    </i>
    <i r="1">
      <x v="116"/>
    </i>
    <i r="1">
      <x v="119"/>
    </i>
    <i r="1">
      <x v="128"/>
    </i>
    <i>
      <x v="13"/>
    </i>
    <i r="1">
      <x v="56"/>
    </i>
    <i r="1">
      <x v="57"/>
    </i>
    <i r="1">
      <x v="58"/>
    </i>
    <i r="1">
      <x v="76"/>
    </i>
    <i r="1">
      <x v="77"/>
    </i>
    <i r="1">
      <x v="78"/>
    </i>
    <i r="1">
      <x v="94"/>
    </i>
    <i r="1">
      <x v="124"/>
    </i>
    <i r="1">
      <x v="134"/>
    </i>
    <i r="1">
      <x v="142"/>
    </i>
    <i>
      <x v="14"/>
    </i>
    <i r="1">
      <x v="22"/>
    </i>
    <i r="1">
      <x v="23"/>
    </i>
    <i r="1">
      <x v="30"/>
    </i>
    <i r="1">
      <x v="32"/>
    </i>
    <i>
      <x v="15"/>
    </i>
    <i r="1">
      <x v="133"/>
    </i>
    <i r="1">
      <x v="139"/>
    </i>
    <i r="1">
      <x v="150"/>
    </i>
    <i r="1">
      <x v="157"/>
    </i>
    <i>
      <x v="16"/>
    </i>
    <i r="1">
      <x v="45"/>
    </i>
    <i>
      <x v="17"/>
    </i>
    <i r="1">
      <x v="100"/>
    </i>
    <i r="1">
      <x v="113"/>
    </i>
    <i r="1">
      <x v="129"/>
    </i>
    <i r="1">
      <x v="136"/>
    </i>
    <i r="1">
      <x v="141"/>
    </i>
    <i r="1">
      <x v="147"/>
    </i>
    <i>
      <x v="18"/>
    </i>
    <i r="1">
      <x v="14"/>
    </i>
    <i r="1">
      <x v="104"/>
    </i>
    <i>
      <x v="19"/>
    </i>
    <i r="1">
      <x v="16"/>
    </i>
    <i r="1">
      <x v="18"/>
    </i>
    <i r="1">
      <x v="21"/>
    </i>
    <i r="1">
      <x v="35"/>
    </i>
    <i r="1">
      <x v="50"/>
    </i>
    <i>
      <x v="20"/>
    </i>
    <i r="1">
      <x v="48"/>
    </i>
    <i r="1">
      <x v="55"/>
    </i>
    <i r="1">
      <x v="57"/>
    </i>
    <i r="1">
      <x v="65"/>
    </i>
    <i r="1">
      <x v="72"/>
    </i>
    <i r="1">
      <x v="80"/>
    </i>
    <i r="1">
      <x v="109"/>
    </i>
    <i r="1">
      <x v="139"/>
    </i>
    <i>
      <x v="21"/>
    </i>
    <i r="1">
      <x v="47"/>
    </i>
    <i r="1">
      <x v="80"/>
    </i>
    <i r="1">
      <x v="143"/>
    </i>
    <i>
      <x v="22"/>
    </i>
    <i r="1">
      <x v="57"/>
    </i>
    <i>
      <x v="23"/>
    </i>
    <i r="1">
      <x v="2"/>
    </i>
    <i r="1">
      <x v="5"/>
    </i>
    <i r="1">
      <x v="7"/>
    </i>
    <i r="1">
      <x v="9"/>
    </i>
    <i r="1">
      <x v="21"/>
    </i>
    <i r="1">
      <x v="38"/>
    </i>
    <i r="1">
      <x v="41"/>
    </i>
    <i r="1">
      <x v="103"/>
    </i>
    <i>
      <x v="24"/>
    </i>
    <i r="1">
      <x v="62"/>
    </i>
    <i r="1">
      <x v="63"/>
    </i>
    <i>
      <x v="25"/>
    </i>
    <i r="1">
      <x v="31"/>
    </i>
    <i r="1">
      <x v="71"/>
    </i>
    <i r="1">
      <x v="110"/>
    </i>
    <i r="1">
      <x v="133"/>
    </i>
    <i>
      <x v="26"/>
    </i>
    <i r="1">
      <x v="37"/>
    </i>
    <i r="1">
      <x v="73"/>
    </i>
    <i r="1">
      <x v="75"/>
    </i>
    <i r="1">
      <x v="118"/>
    </i>
    <i>
      <x v="27"/>
    </i>
    <i r="1">
      <x v="11"/>
    </i>
    <i r="1">
      <x v="12"/>
    </i>
    <i>
      <x v="28"/>
    </i>
    <i r="1">
      <x v="1"/>
    </i>
    <i>
      <x v="29"/>
    </i>
    <i r="1">
      <x v="3"/>
    </i>
    <i r="1">
      <x v="57"/>
    </i>
    <i>
      <x v="30"/>
    </i>
    <i r="1">
      <x v="52"/>
    </i>
    <i r="1">
      <x v="72"/>
    </i>
    <i r="1">
      <x v="103"/>
    </i>
    <i r="1">
      <x v="120"/>
    </i>
    <i r="1">
      <x v="148"/>
    </i>
    <i>
      <x v="31"/>
    </i>
    <i r="1">
      <x v="90"/>
    </i>
    <i r="1">
      <x v="160"/>
    </i>
    <i>
      <x v="32"/>
    </i>
    <i r="1">
      <x v="31"/>
    </i>
    <i r="1">
      <x v="65"/>
    </i>
    <i r="1">
      <x v="72"/>
    </i>
    <i r="1">
      <x v="83"/>
    </i>
    <i r="1">
      <x v="96"/>
    </i>
    <i r="1">
      <x v="133"/>
    </i>
    <i>
      <x v="33"/>
    </i>
    <i r="1">
      <x v="67"/>
    </i>
    <i>
      <x v="34"/>
    </i>
    <i r="1">
      <x v="49"/>
    </i>
    <i>
      <x v="35"/>
    </i>
    <i r="1">
      <x v="40"/>
    </i>
    <i r="1">
      <x v="99"/>
    </i>
    <i r="1">
      <x v="102"/>
    </i>
    <i r="1">
      <x v="106"/>
    </i>
    <i r="1">
      <x v="157"/>
    </i>
    <i>
      <x v="36"/>
    </i>
    <i r="1">
      <x v="45"/>
    </i>
    <i r="1">
      <x v="149"/>
    </i>
    <i r="1">
      <x v="162"/>
    </i>
    <i>
      <x v="37"/>
    </i>
    <i r="1">
      <x v="28"/>
    </i>
    <i r="1">
      <x v="44"/>
    </i>
    <i r="1">
      <x v="45"/>
    </i>
    <i r="1">
      <x v="57"/>
    </i>
    <i r="1">
      <x v="72"/>
    </i>
    <i r="1">
      <x v="88"/>
    </i>
    <i r="1">
      <x v="100"/>
    </i>
    <i r="1">
      <x v="131"/>
    </i>
    <i r="1">
      <x v="138"/>
    </i>
    <i r="1">
      <x v="150"/>
    </i>
    <i>
      <x v="38"/>
    </i>
    <i r="1">
      <x v="17"/>
    </i>
    <i r="1">
      <x v="45"/>
    </i>
    <i r="1">
      <x v="108"/>
    </i>
    <i r="1">
      <x v="109"/>
    </i>
    <i r="1">
      <x v="112"/>
    </i>
    <i r="1">
      <x v="125"/>
    </i>
    <i r="1">
      <x v="145"/>
    </i>
    <i>
      <x v="39"/>
    </i>
    <i r="1">
      <x v="133"/>
    </i>
    <i r="1">
      <x v="150"/>
    </i>
    <i r="1">
      <x v="158"/>
    </i>
    <i r="1">
      <x v="159"/>
    </i>
    <i>
      <x v="40"/>
    </i>
    <i r="1">
      <x v="21"/>
    </i>
    <i r="1">
      <x v="46"/>
    </i>
    <i r="1">
      <x v="61"/>
    </i>
    <i r="1">
      <x v="74"/>
    </i>
    <i>
      <x v="41"/>
    </i>
    <i r="1">
      <x v="36"/>
    </i>
    <i r="1">
      <x v="45"/>
    </i>
    <i r="1">
      <x v="57"/>
    </i>
    <i r="1">
      <x v="72"/>
    </i>
    <i r="1">
      <x v="79"/>
    </i>
    <i>
      <x v="42"/>
    </i>
    <i r="1">
      <x v="133"/>
    </i>
    <i>
      <x v="43"/>
    </i>
    <i r="1">
      <x v="133"/>
    </i>
    <i>
      <x v="44"/>
    </i>
    <i r="1">
      <x v="107"/>
    </i>
    <i r="1">
      <x v="116"/>
    </i>
    <i r="1">
      <x v="127"/>
    </i>
    <i>
      <x v="45"/>
    </i>
    <i r="1">
      <x v="45"/>
    </i>
    <i r="1">
      <x v="109"/>
    </i>
    <i r="1">
      <x v="114"/>
    </i>
    <i r="1">
      <x v="123"/>
    </i>
    <i r="1">
      <x v="133"/>
    </i>
    <i r="1">
      <x v="135"/>
    </i>
    <i>
      <x v="46"/>
    </i>
    <i r="1">
      <x v="12"/>
    </i>
    <i r="1">
      <x v="21"/>
    </i>
    <i r="1">
      <x v="26"/>
    </i>
    <i r="1">
      <x v="39"/>
    </i>
    <i r="1">
      <x v="41"/>
    </i>
    <i r="1">
      <x v="54"/>
    </i>
    <i r="1">
      <x v="57"/>
    </i>
    <i r="1">
      <x v="60"/>
    </i>
    <i r="1">
      <x v="65"/>
    </i>
    <i r="1">
      <x v="66"/>
    </i>
    <i r="1">
      <x v="93"/>
    </i>
    <i r="1">
      <x v="111"/>
    </i>
    <i>
      <x v="47"/>
    </i>
    <i r="1">
      <x v="20"/>
    </i>
    <i r="1">
      <x v="21"/>
    </i>
    <i>
      <x v="48"/>
    </i>
    <i r="1">
      <x v="31"/>
    </i>
    <i r="1">
      <x v="72"/>
    </i>
    <i r="1">
      <x v="121"/>
    </i>
    <i>
      <x v="49"/>
    </i>
    <i r="1">
      <x v="98"/>
    </i>
    <i r="1">
      <x v="115"/>
    </i>
    <i r="1">
      <x v="132"/>
    </i>
    <i r="1">
      <x v="133"/>
    </i>
    <i r="1">
      <x v="153"/>
    </i>
    <i r="1">
      <x v="155"/>
    </i>
    <i r="1">
      <x v="156"/>
    </i>
    <i>
      <x v="50"/>
    </i>
    <i r="1">
      <x v="43"/>
    </i>
    <i r="1">
      <x v="57"/>
    </i>
    <i r="1">
      <x v="92"/>
    </i>
    <i r="1">
      <x v="97"/>
    </i>
    <i r="1">
      <x v="101"/>
    </i>
    <i r="1">
      <x v="103"/>
    </i>
    <i r="1">
      <x v="105"/>
    </i>
    <i r="1">
      <x v="137"/>
    </i>
    <i r="1">
      <x v="154"/>
    </i>
    <i>
      <x v="51"/>
    </i>
    <i r="1">
      <x v="6"/>
    </i>
    <i r="1">
      <x v="10"/>
    </i>
    <i r="1">
      <x v="15"/>
    </i>
    <i r="1">
      <x v="24"/>
    </i>
    <i r="1">
      <x v="25"/>
    </i>
    <i r="1">
      <x v="27"/>
    </i>
    <i r="1">
      <x v="34"/>
    </i>
    <i r="1">
      <x v="66"/>
    </i>
    <i r="1">
      <x v="82"/>
    </i>
    <i>
      <x v="52"/>
    </i>
    <i r="1">
      <x v="45"/>
    </i>
    <i r="1">
      <x v="87"/>
    </i>
    <i>
      <x v="53"/>
    </i>
    <i r="1">
      <x v="7"/>
    </i>
    <i r="1">
      <x v="34"/>
    </i>
    <i r="1">
      <x v="57"/>
    </i>
    <i r="1">
      <x v="133"/>
    </i>
    <i>
      <x v="54"/>
    </i>
    <i r="1">
      <x v="84"/>
    </i>
    <i r="1">
      <x v="90"/>
    </i>
    <i r="1">
      <x v="130"/>
    </i>
    <i r="1">
      <x v="144"/>
    </i>
    <i r="1">
      <x v="151"/>
    </i>
    <i r="1">
      <x v="157"/>
    </i>
    <i>
      <x v="55"/>
    </i>
    <i r="1">
      <x v="29"/>
    </i>
    <i r="1">
      <x v="31"/>
    </i>
    <i r="1">
      <x v="72"/>
    </i>
    <i r="1">
      <x v="105"/>
    </i>
    <i>
      <x v="56"/>
    </i>
    <i r="1">
      <x v="146"/>
    </i>
    <i>
      <x v="57"/>
    </i>
    <i r="1">
      <x v="42"/>
    </i>
    <i r="1">
      <x v="65"/>
    </i>
    <i r="1">
      <x v="96"/>
    </i>
    <i r="1">
      <x v="133"/>
    </i>
    <i>
      <x v="58"/>
    </i>
    <i r="1">
      <x v="40"/>
    </i>
    <i r="1">
      <x v="69"/>
    </i>
    <i r="1">
      <x v="103"/>
    </i>
    <i>
      <x v="59"/>
    </i>
    <i r="1">
      <x v="42"/>
    </i>
    <i r="1">
      <x v="51"/>
    </i>
    <i r="1">
      <x v="68"/>
    </i>
    <i r="1">
      <x v="126"/>
    </i>
    <i r="1">
      <x v="152"/>
    </i>
    <i>
      <x v="60"/>
    </i>
    <i r="1">
      <x v="16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etra.eximbankindia.in/Projects/Edit/758" TargetMode="External"/><Relationship Id="rId1" Type="http://schemas.openxmlformats.org/officeDocument/2006/relationships/hyperlink" Target="https://netra.eximbankindia.in/Projects/Edit/61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7"/>
  <sheetViews>
    <sheetView workbookViewId="0">
      <selection activeCell="B15" sqref="B15"/>
    </sheetView>
  </sheetViews>
  <sheetFormatPr defaultRowHeight="14.5" x14ac:dyDescent="0.35"/>
  <cols>
    <col min="1" max="1" width="29.81640625" bestFit="1" customWidth="1"/>
  </cols>
  <sheetData>
    <row r="3" spans="1:2" x14ac:dyDescent="0.35">
      <c r="A3" s="6" t="s">
        <v>0</v>
      </c>
    </row>
    <row r="4" spans="1:2" x14ac:dyDescent="0.35">
      <c r="A4" s="7" t="s">
        <v>1</v>
      </c>
      <c r="B4" t="s">
        <v>2</v>
      </c>
    </row>
    <row r="5" spans="1:2" x14ac:dyDescent="0.35">
      <c r="A5" s="8">
        <v>15</v>
      </c>
    </row>
    <row r="6" spans="1:2" x14ac:dyDescent="0.35">
      <c r="A6" s="8">
        <v>30</v>
      </c>
    </row>
    <row r="7" spans="1:2" x14ac:dyDescent="0.35">
      <c r="A7" s="8">
        <v>40</v>
      </c>
    </row>
    <row r="8" spans="1:2" x14ac:dyDescent="0.35">
      <c r="A8" s="7" t="s">
        <v>3</v>
      </c>
      <c r="B8" t="s">
        <v>2</v>
      </c>
    </row>
    <row r="9" spans="1:2" x14ac:dyDescent="0.35">
      <c r="A9" s="8">
        <v>500</v>
      </c>
    </row>
    <row r="10" spans="1:2" x14ac:dyDescent="0.35">
      <c r="A10" s="8">
        <v>862</v>
      </c>
    </row>
    <row r="11" spans="1:2" x14ac:dyDescent="0.35">
      <c r="A11" s="8">
        <v>2000</v>
      </c>
    </row>
    <row r="12" spans="1:2" x14ac:dyDescent="0.35">
      <c r="A12" s="8">
        <v>4500</v>
      </c>
    </row>
    <row r="13" spans="1:2" x14ac:dyDescent="0.35">
      <c r="A13" s="7" t="s">
        <v>4</v>
      </c>
      <c r="B13" t="s">
        <v>2</v>
      </c>
    </row>
    <row r="14" spans="1:2" x14ac:dyDescent="0.35">
      <c r="A14" s="8">
        <v>15</v>
      </c>
    </row>
    <row r="15" spans="1:2" x14ac:dyDescent="0.35">
      <c r="A15" s="8">
        <v>42.61</v>
      </c>
    </row>
    <row r="16" spans="1:2" x14ac:dyDescent="0.35">
      <c r="A16" s="7" t="s">
        <v>5</v>
      </c>
      <c r="B16" t="s">
        <v>2</v>
      </c>
    </row>
    <row r="17" spans="1:2" x14ac:dyDescent="0.35">
      <c r="A17" s="8">
        <v>22.5</v>
      </c>
    </row>
    <row r="18" spans="1:2" x14ac:dyDescent="0.35">
      <c r="A18" s="8">
        <v>25</v>
      </c>
    </row>
    <row r="19" spans="1:2" x14ac:dyDescent="0.35">
      <c r="A19" s="8">
        <v>30</v>
      </c>
    </row>
    <row r="20" spans="1:2" x14ac:dyDescent="0.35">
      <c r="A20" s="7" t="s">
        <v>6</v>
      </c>
      <c r="B20" t="s">
        <v>2</v>
      </c>
    </row>
    <row r="21" spans="1:2" x14ac:dyDescent="0.35">
      <c r="A21" s="8">
        <v>0.17</v>
      </c>
    </row>
    <row r="22" spans="1:2" x14ac:dyDescent="0.35">
      <c r="A22" s="8">
        <v>4.22</v>
      </c>
    </row>
    <row r="23" spans="1:2" x14ac:dyDescent="0.35">
      <c r="A23" s="8">
        <v>80</v>
      </c>
    </row>
    <row r="24" spans="1:2" x14ac:dyDescent="0.35">
      <c r="A24" s="8">
        <v>161.36000000000001</v>
      </c>
    </row>
    <row r="25" spans="1:2" x14ac:dyDescent="0.35">
      <c r="A25" s="7" t="s">
        <v>7</v>
      </c>
      <c r="B25" t="s">
        <v>2</v>
      </c>
    </row>
    <row r="26" spans="1:2" x14ac:dyDescent="0.35">
      <c r="A26" s="8">
        <v>15</v>
      </c>
    </row>
    <row r="27" spans="1:2" x14ac:dyDescent="0.35">
      <c r="A27" s="8">
        <v>35.200000000000003</v>
      </c>
    </row>
    <row r="28" spans="1:2" x14ac:dyDescent="0.35">
      <c r="A28" s="8">
        <v>36.92</v>
      </c>
    </row>
    <row r="29" spans="1:2" x14ac:dyDescent="0.35">
      <c r="A29" s="7" t="s">
        <v>8</v>
      </c>
      <c r="B29" t="s">
        <v>2</v>
      </c>
    </row>
    <row r="30" spans="1:2" x14ac:dyDescent="0.35">
      <c r="A30" s="8">
        <v>37.65</v>
      </c>
    </row>
    <row r="31" spans="1:2" x14ac:dyDescent="0.35">
      <c r="A31" s="8">
        <v>42</v>
      </c>
    </row>
    <row r="32" spans="1:2" x14ac:dyDescent="0.35">
      <c r="A32" s="7" t="s">
        <v>9</v>
      </c>
      <c r="B32" t="s">
        <v>2</v>
      </c>
    </row>
    <row r="33" spans="1:1" x14ac:dyDescent="0.35">
      <c r="A33" s="8">
        <v>7</v>
      </c>
    </row>
    <row r="34" spans="1:1" x14ac:dyDescent="0.35">
      <c r="A34" s="8">
        <v>20</v>
      </c>
    </row>
    <row r="35" spans="1:1" x14ac:dyDescent="0.35">
      <c r="A35" s="8">
        <v>29.5</v>
      </c>
    </row>
    <row r="36" spans="1:1" x14ac:dyDescent="0.35">
      <c r="A36" s="8">
        <v>39.69</v>
      </c>
    </row>
    <row r="37" spans="1:1" x14ac:dyDescent="0.35">
      <c r="A37" s="7" t="s">
        <v>10</v>
      </c>
    </row>
    <row r="38" spans="1:1" x14ac:dyDescent="0.35">
      <c r="A38" s="8">
        <v>15.9</v>
      </c>
    </row>
    <row r="39" spans="1:1" x14ac:dyDescent="0.35">
      <c r="A39" s="8">
        <v>50</v>
      </c>
    </row>
    <row r="40" spans="1:1" x14ac:dyDescent="0.35">
      <c r="A40" s="7" t="s">
        <v>11</v>
      </c>
    </row>
    <row r="41" spans="1:1" x14ac:dyDescent="0.35">
      <c r="A41" s="8">
        <v>41.6</v>
      </c>
    </row>
    <row r="42" spans="1:1" x14ac:dyDescent="0.35">
      <c r="A42" s="7" t="s">
        <v>12</v>
      </c>
    </row>
    <row r="43" spans="1:1" x14ac:dyDescent="0.35">
      <c r="A43" s="8">
        <v>24</v>
      </c>
    </row>
    <row r="44" spans="1:1" x14ac:dyDescent="0.35">
      <c r="A44" s="8">
        <v>25.5</v>
      </c>
    </row>
    <row r="45" spans="1:1" x14ac:dyDescent="0.35">
      <c r="A45" s="8">
        <v>26.8</v>
      </c>
    </row>
    <row r="46" spans="1:1" x14ac:dyDescent="0.35">
      <c r="A46" s="8">
        <v>30</v>
      </c>
    </row>
    <row r="47" spans="1:1" x14ac:dyDescent="0.35">
      <c r="A47" s="7" t="s">
        <v>13</v>
      </c>
    </row>
    <row r="48" spans="1:1" x14ac:dyDescent="0.35">
      <c r="A48" s="8">
        <v>71.400000000000006</v>
      </c>
    </row>
    <row r="49" spans="1:1" x14ac:dyDescent="0.35">
      <c r="A49" s="7" t="s">
        <v>14</v>
      </c>
    </row>
    <row r="50" spans="1:1" x14ac:dyDescent="0.35">
      <c r="A50" s="8">
        <v>2.71</v>
      </c>
    </row>
    <row r="51" spans="1:1" x14ac:dyDescent="0.35">
      <c r="A51" s="8">
        <v>5</v>
      </c>
    </row>
    <row r="52" spans="1:1" x14ac:dyDescent="0.35">
      <c r="A52" s="8">
        <v>5.0491999999999999</v>
      </c>
    </row>
    <row r="53" spans="1:1" x14ac:dyDescent="0.35">
      <c r="A53" s="8">
        <v>70</v>
      </c>
    </row>
    <row r="54" spans="1:1" x14ac:dyDescent="0.35">
      <c r="A54" s="8">
        <v>75</v>
      </c>
    </row>
    <row r="55" spans="1:1" x14ac:dyDescent="0.35">
      <c r="A55" s="8">
        <v>90.3</v>
      </c>
    </row>
    <row r="56" spans="1:1" x14ac:dyDescent="0.35">
      <c r="A56" s="7" t="s">
        <v>15</v>
      </c>
    </row>
    <row r="57" spans="1:1" x14ac:dyDescent="0.35">
      <c r="A57" s="8">
        <v>24.55</v>
      </c>
    </row>
    <row r="58" spans="1:1" x14ac:dyDescent="0.35">
      <c r="A58" s="8">
        <v>25</v>
      </c>
    </row>
    <row r="59" spans="1:1" x14ac:dyDescent="0.35">
      <c r="A59" s="8">
        <v>25.27</v>
      </c>
    </row>
    <row r="60" spans="1:1" x14ac:dyDescent="0.35">
      <c r="A60" s="8">
        <v>33.29</v>
      </c>
    </row>
    <row r="61" spans="1:1" x14ac:dyDescent="0.35">
      <c r="A61" s="8">
        <v>33.5</v>
      </c>
    </row>
    <row r="62" spans="1:1" x14ac:dyDescent="0.35">
      <c r="A62" s="8">
        <v>34.5</v>
      </c>
    </row>
    <row r="63" spans="1:1" x14ac:dyDescent="0.35">
      <c r="A63" s="8">
        <v>42</v>
      </c>
    </row>
    <row r="64" spans="1:1" x14ac:dyDescent="0.35">
      <c r="A64" s="8">
        <v>82</v>
      </c>
    </row>
    <row r="65" spans="1:1" x14ac:dyDescent="0.35">
      <c r="A65" s="8">
        <v>109.94199999999999</v>
      </c>
    </row>
    <row r="66" spans="1:1" x14ac:dyDescent="0.35">
      <c r="A66" s="8">
        <v>168</v>
      </c>
    </row>
    <row r="67" spans="1:1" x14ac:dyDescent="0.35">
      <c r="A67" s="7" t="s">
        <v>16</v>
      </c>
    </row>
    <row r="68" spans="1:1" x14ac:dyDescent="0.35">
      <c r="A68" s="8">
        <v>10.32</v>
      </c>
    </row>
    <row r="69" spans="1:1" x14ac:dyDescent="0.35">
      <c r="A69" s="8">
        <v>10.37</v>
      </c>
    </row>
    <row r="70" spans="1:1" x14ac:dyDescent="0.35">
      <c r="A70" s="8">
        <v>14.57</v>
      </c>
    </row>
    <row r="71" spans="1:1" x14ac:dyDescent="0.35">
      <c r="A71" s="8">
        <v>15.13</v>
      </c>
    </row>
    <row r="72" spans="1:1" x14ac:dyDescent="0.35">
      <c r="A72" s="7" t="s">
        <v>17</v>
      </c>
    </row>
    <row r="73" spans="1:1" x14ac:dyDescent="0.35">
      <c r="A73" s="8">
        <v>100</v>
      </c>
    </row>
    <row r="74" spans="1:1" x14ac:dyDescent="0.35">
      <c r="A74" s="8">
        <v>150</v>
      </c>
    </row>
    <row r="75" spans="1:1" x14ac:dyDescent="0.35">
      <c r="A75" s="8">
        <v>250</v>
      </c>
    </row>
    <row r="76" spans="1:1" x14ac:dyDescent="0.35">
      <c r="A76" s="8">
        <v>500</v>
      </c>
    </row>
    <row r="77" spans="1:1" x14ac:dyDescent="0.35">
      <c r="A77" s="7" t="s">
        <v>18</v>
      </c>
    </row>
    <row r="78" spans="1:1" x14ac:dyDescent="0.35">
      <c r="A78" s="8">
        <v>20</v>
      </c>
    </row>
    <row r="79" spans="1:1" x14ac:dyDescent="0.35">
      <c r="A79" s="7" t="s">
        <v>19</v>
      </c>
    </row>
    <row r="80" spans="1:1" x14ac:dyDescent="0.35">
      <c r="A80" s="8">
        <v>47</v>
      </c>
    </row>
    <row r="81" spans="1:1" x14ac:dyDescent="0.35">
      <c r="A81" s="8">
        <v>65</v>
      </c>
    </row>
    <row r="82" spans="1:1" x14ac:dyDescent="0.35">
      <c r="A82" s="8">
        <v>91</v>
      </c>
    </row>
    <row r="83" spans="1:1" x14ac:dyDescent="0.35">
      <c r="A83" s="8">
        <v>122</v>
      </c>
    </row>
    <row r="84" spans="1:1" x14ac:dyDescent="0.35">
      <c r="A84" s="8">
        <v>166.23</v>
      </c>
    </row>
    <row r="85" spans="1:1" x14ac:dyDescent="0.35">
      <c r="A85" s="8">
        <v>213.31</v>
      </c>
    </row>
    <row r="86" spans="1:1" x14ac:dyDescent="0.35">
      <c r="A86" s="7" t="s">
        <v>20</v>
      </c>
    </row>
    <row r="87" spans="1:1" x14ac:dyDescent="0.35">
      <c r="A87" s="8">
        <v>5.38</v>
      </c>
    </row>
    <row r="88" spans="1:1" x14ac:dyDescent="0.35">
      <c r="A88" s="8">
        <v>50.4</v>
      </c>
    </row>
    <row r="89" spans="1:1" x14ac:dyDescent="0.35">
      <c r="A89" s="7" t="s">
        <v>21</v>
      </c>
    </row>
    <row r="90" spans="1:1" x14ac:dyDescent="0.35">
      <c r="A90" s="8">
        <v>5.83</v>
      </c>
    </row>
    <row r="91" spans="1:1" x14ac:dyDescent="0.35">
      <c r="A91" s="8">
        <v>6.97</v>
      </c>
    </row>
    <row r="92" spans="1:1" x14ac:dyDescent="0.35">
      <c r="A92" s="8">
        <v>10</v>
      </c>
    </row>
    <row r="93" spans="1:1" x14ac:dyDescent="0.35">
      <c r="A93" s="8">
        <v>16.649999999999999</v>
      </c>
    </row>
    <row r="94" spans="1:1" x14ac:dyDescent="0.35">
      <c r="A94" s="8">
        <v>22.5</v>
      </c>
    </row>
    <row r="95" spans="1:1" x14ac:dyDescent="0.35">
      <c r="A95" s="7" t="s">
        <v>22</v>
      </c>
    </row>
    <row r="96" spans="1:1" x14ac:dyDescent="0.35">
      <c r="A96" s="8">
        <v>21.72</v>
      </c>
    </row>
    <row r="97" spans="1:1" x14ac:dyDescent="0.35">
      <c r="A97" s="8">
        <v>24.54</v>
      </c>
    </row>
    <row r="98" spans="1:1" x14ac:dyDescent="0.35">
      <c r="A98" s="8">
        <v>25</v>
      </c>
    </row>
    <row r="99" spans="1:1" x14ac:dyDescent="0.35">
      <c r="A99" s="8">
        <v>27</v>
      </c>
    </row>
    <row r="100" spans="1:1" x14ac:dyDescent="0.35">
      <c r="A100" s="8">
        <v>30</v>
      </c>
    </row>
    <row r="101" spans="1:1" x14ac:dyDescent="0.35">
      <c r="A101" s="8">
        <v>35</v>
      </c>
    </row>
    <row r="102" spans="1:1" x14ac:dyDescent="0.35">
      <c r="A102" s="8">
        <v>60</v>
      </c>
    </row>
    <row r="103" spans="1:1" x14ac:dyDescent="0.35">
      <c r="A103" s="8">
        <v>150</v>
      </c>
    </row>
    <row r="104" spans="1:1" x14ac:dyDescent="0.35">
      <c r="A104" s="7" t="s">
        <v>23</v>
      </c>
    </row>
    <row r="105" spans="1:1" x14ac:dyDescent="0.35">
      <c r="A105" s="8">
        <v>20.22</v>
      </c>
    </row>
    <row r="106" spans="1:1" x14ac:dyDescent="0.35">
      <c r="A106" s="8">
        <v>35</v>
      </c>
    </row>
    <row r="107" spans="1:1" x14ac:dyDescent="0.35">
      <c r="A107" s="8">
        <v>170</v>
      </c>
    </row>
    <row r="108" spans="1:1" x14ac:dyDescent="0.35">
      <c r="A108" s="7" t="s">
        <v>24</v>
      </c>
    </row>
    <row r="109" spans="1:1" x14ac:dyDescent="0.35">
      <c r="A109" s="8">
        <v>25</v>
      </c>
    </row>
    <row r="110" spans="1:1" x14ac:dyDescent="0.35">
      <c r="A110" s="7" t="s">
        <v>25</v>
      </c>
    </row>
    <row r="111" spans="1:1" x14ac:dyDescent="0.35">
      <c r="A111" s="8">
        <v>2.1</v>
      </c>
    </row>
    <row r="112" spans="1:1" x14ac:dyDescent="0.35">
      <c r="A112" s="8">
        <v>2.99</v>
      </c>
    </row>
    <row r="113" spans="1:1" x14ac:dyDescent="0.35">
      <c r="A113" s="8">
        <v>4</v>
      </c>
    </row>
    <row r="114" spans="1:1" x14ac:dyDescent="0.35">
      <c r="A114" s="8">
        <v>4.29</v>
      </c>
    </row>
    <row r="115" spans="1:1" x14ac:dyDescent="0.35">
      <c r="A115" s="8">
        <v>10</v>
      </c>
    </row>
    <row r="116" spans="1:1" x14ac:dyDescent="0.35">
      <c r="A116" s="8">
        <v>17.5</v>
      </c>
    </row>
    <row r="117" spans="1:1" x14ac:dyDescent="0.35">
      <c r="A117" s="8">
        <v>19</v>
      </c>
    </row>
    <row r="118" spans="1:1" x14ac:dyDescent="0.35">
      <c r="A118" s="8">
        <v>50</v>
      </c>
    </row>
    <row r="119" spans="1:1" x14ac:dyDescent="0.35">
      <c r="A119" s="7" t="s">
        <v>26</v>
      </c>
    </row>
    <row r="120" spans="1:1" x14ac:dyDescent="0.35">
      <c r="A120" s="8">
        <v>26.5</v>
      </c>
    </row>
    <row r="121" spans="1:1" x14ac:dyDescent="0.35">
      <c r="A121" s="8">
        <v>26.63</v>
      </c>
    </row>
    <row r="122" spans="1:1" x14ac:dyDescent="0.35">
      <c r="A122" s="7" t="s">
        <v>27</v>
      </c>
    </row>
    <row r="123" spans="1:1" x14ac:dyDescent="0.35">
      <c r="A123" s="8">
        <v>15</v>
      </c>
    </row>
    <row r="124" spans="1:1" x14ac:dyDescent="0.35">
      <c r="A124" s="8">
        <v>29.95</v>
      </c>
    </row>
    <row r="125" spans="1:1" x14ac:dyDescent="0.35">
      <c r="A125" s="8">
        <v>61.6</v>
      </c>
    </row>
    <row r="126" spans="1:1" x14ac:dyDescent="0.35">
      <c r="A126" s="8">
        <v>100</v>
      </c>
    </row>
    <row r="127" spans="1:1" x14ac:dyDescent="0.35">
      <c r="A127" s="7" t="s">
        <v>28</v>
      </c>
    </row>
    <row r="128" spans="1:1" x14ac:dyDescent="0.35">
      <c r="A128" s="8">
        <v>17.34</v>
      </c>
    </row>
    <row r="129" spans="1:1" x14ac:dyDescent="0.35">
      <c r="A129" s="8">
        <v>30.94</v>
      </c>
    </row>
    <row r="130" spans="1:1" x14ac:dyDescent="0.35">
      <c r="A130" s="8">
        <v>33</v>
      </c>
    </row>
    <row r="131" spans="1:1" x14ac:dyDescent="0.35">
      <c r="A131" s="8">
        <v>72.55</v>
      </c>
    </row>
    <row r="132" spans="1:1" x14ac:dyDescent="0.35">
      <c r="A132" s="7" t="s">
        <v>29</v>
      </c>
    </row>
    <row r="133" spans="1:1" x14ac:dyDescent="0.35">
      <c r="A133" s="8">
        <v>4.7</v>
      </c>
    </row>
    <row r="134" spans="1:1" x14ac:dyDescent="0.35">
      <c r="A134" s="8">
        <v>5</v>
      </c>
    </row>
    <row r="135" spans="1:1" x14ac:dyDescent="0.35">
      <c r="A135" s="7" t="s">
        <v>30</v>
      </c>
    </row>
    <row r="136" spans="1:1" x14ac:dyDescent="0.35">
      <c r="A136" s="8">
        <v>1.35</v>
      </c>
    </row>
    <row r="137" spans="1:1" x14ac:dyDescent="0.35">
      <c r="A137" s="7" t="s">
        <v>31</v>
      </c>
    </row>
    <row r="138" spans="1:1" x14ac:dyDescent="0.35">
      <c r="A138" s="8">
        <v>2.5</v>
      </c>
    </row>
    <row r="139" spans="1:1" x14ac:dyDescent="0.35">
      <c r="A139" s="8">
        <v>25</v>
      </c>
    </row>
    <row r="140" spans="1:1" x14ac:dyDescent="0.35">
      <c r="A140" s="7" t="s">
        <v>32</v>
      </c>
    </row>
    <row r="141" spans="1:1" x14ac:dyDescent="0.35">
      <c r="A141" s="8">
        <v>23.5</v>
      </c>
    </row>
    <row r="142" spans="1:1" x14ac:dyDescent="0.35">
      <c r="A142" s="8">
        <v>30</v>
      </c>
    </row>
    <row r="143" spans="1:1" x14ac:dyDescent="0.35">
      <c r="A143" s="8">
        <v>50</v>
      </c>
    </row>
    <row r="144" spans="1:1" x14ac:dyDescent="0.35">
      <c r="A144" s="8">
        <v>76.5</v>
      </c>
    </row>
    <row r="145" spans="1:1" x14ac:dyDescent="0.35">
      <c r="A145" s="8">
        <v>215.68</v>
      </c>
    </row>
    <row r="146" spans="1:1" x14ac:dyDescent="0.35">
      <c r="A146" s="7" t="s">
        <v>33</v>
      </c>
    </row>
    <row r="147" spans="1:1" x14ac:dyDescent="0.35">
      <c r="A147" s="8">
        <v>40</v>
      </c>
    </row>
    <row r="148" spans="1:1" x14ac:dyDescent="0.35">
      <c r="A148" s="8">
        <v>800</v>
      </c>
    </row>
    <row r="149" spans="1:1" x14ac:dyDescent="0.35">
      <c r="A149" s="7" t="s">
        <v>34</v>
      </c>
    </row>
    <row r="150" spans="1:1" x14ac:dyDescent="0.35">
      <c r="A150" s="8">
        <v>15</v>
      </c>
    </row>
    <row r="151" spans="1:1" x14ac:dyDescent="0.35">
      <c r="A151" s="8">
        <v>27</v>
      </c>
    </row>
    <row r="152" spans="1:1" x14ac:dyDescent="0.35">
      <c r="A152" s="8">
        <v>30</v>
      </c>
    </row>
    <row r="153" spans="1:1" x14ac:dyDescent="0.35">
      <c r="A153" s="8">
        <v>36</v>
      </c>
    </row>
    <row r="154" spans="1:1" x14ac:dyDescent="0.35">
      <c r="A154" s="8">
        <v>45</v>
      </c>
    </row>
    <row r="155" spans="1:1" x14ac:dyDescent="0.35">
      <c r="A155" s="8">
        <v>100</v>
      </c>
    </row>
    <row r="156" spans="1:1" x14ac:dyDescent="0.35">
      <c r="A156" s="7" t="s">
        <v>35</v>
      </c>
    </row>
    <row r="157" spans="1:1" x14ac:dyDescent="0.35">
      <c r="A157" s="8">
        <v>27.7</v>
      </c>
    </row>
    <row r="158" spans="1:1" x14ac:dyDescent="0.35">
      <c r="A158" s="7" t="s">
        <v>36</v>
      </c>
    </row>
    <row r="159" spans="1:1" x14ac:dyDescent="0.35">
      <c r="A159" s="8">
        <v>21.8</v>
      </c>
    </row>
    <row r="160" spans="1:1" x14ac:dyDescent="0.35">
      <c r="A160" s="7" t="s">
        <v>37</v>
      </c>
    </row>
    <row r="161" spans="1:1" x14ac:dyDescent="0.35">
      <c r="A161" s="8">
        <v>18</v>
      </c>
    </row>
    <row r="162" spans="1:1" x14ac:dyDescent="0.35">
      <c r="A162" s="8">
        <v>46</v>
      </c>
    </row>
    <row r="163" spans="1:1" x14ac:dyDescent="0.35">
      <c r="A163" s="8">
        <v>48.5</v>
      </c>
    </row>
    <row r="164" spans="1:1" x14ac:dyDescent="0.35">
      <c r="A164" s="8">
        <v>52.3</v>
      </c>
    </row>
    <row r="165" spans="1:1" x14ac:dyDescent="0.35">
      <c r="A165" s="8">
        <v>500</v>
      </c>
    </row>
    <row r="166" spans="1:1" x14ac:dyDescent="0.35">
      <c r="A166" s="7" t="s">
        <v>38</v>
      </c>
    </row>
    <row r="167" spans="1:1" x14ac:dyDescent="0.35">
      <c r="A167" s="8">
        <v>20</v>
      </c>
    </row>
    <row r="168" spans="1:1" x14ac:dyDescent="0.35">
      <c r="A168" s="8">
        <v>236</v>
      </c>
    </row>
    <row r="169" spans="1:1" x14ac:dyDescent="0.35">
      <c r="A169" s="8">
        <v>1000</v>
      </c>
    </row>
    <row r="170" spans="1:1" x14ac:dyDescent="0.35">
      <c r="A170" s="7" t="s">
        <v>39</v>
      </c>
    </row>
    <row r="171" spans="1:1" x14ac:dyDescent="0.35">
      <c r="A171" s="8">
        <v>13</v>
      </c>
    </row>
    <row r="172" spans="1:1" x14ac:dyDescent="0.35">
      <c r="A172" s="8">
        <v>19.72</v>
      </c>
    </row>
    <row r="173" spans="1:1" x14ac:dyDescent="0.35">
      <c r="A173" s="8">
        <v>20</v>
      </c>
    </row>
    <row r="174" spans="1:1" x14ac:dyDescent="0.35">
      <c r="A174" s="8">
        <v>25</v>
      </c>
    </row>
    <row r="175" spans="1:1" x14ac:dyDescent="0.35">
      <c r="A175" s="8">
        <v>30</v>
      </c>
    </row>
    <row r="176" spans="1:1" x14ac:dyDescent="0.35">
      <c r="A176" s="8">
        <v>38</v>
      </c>
    </row>
    <row r="177" spans="1:1" x14ac:dyDescent="0.35">
      <c r="A177" s="8">
        <v>47</v>
      </c>
    </row>
    <row r="178" spans="1:1" x14ac:dyDescent="0.35">
      <c r="A178" s="8">
        <v>95</v>
      </c>
    </row>
    <row r="179" spans="1:1" x14ac:dyDescent="0.35">
      <c r="A179" s="8">
        <v>149.72</v>
      </c>
    </row>
    <row r="180" spans="1:1" x14ac:dyDescent="0.35">
      <c r="A180" s="8">
        <v>250</v>
      </c>
    </row>
    <row r="181" spans="1:1" x14ac:dyDescent="0.35">
      <c r="A181" s="7" t="s">
        <v>40</v>
      </c>
    </row>
    <row r="182" spans="1:1" x14ac:dyDescent="0.35">
      <c r="A182" s="8">
        <v>6.2</v>
      </c>
    </row>
    <row r="183" spans="1:1" x14ac:dyDescent="0.35">
      <c r="A183" s="8">
        <v>20</v>
      </c>
    </row>
    <row r="184" spans="1:1" x14ac:dyDescent="0.35">
      <c r="A184" s="8">
        <v>56.357999999999997</v>
      </c>
    </row>
    <row r="185" spans="1:1" x14ac:dyDescent="0.35">
      <c r="A185" s="8">
        <v>60</v>
      </c>
    </row>
    <row r="186" spans="1:1" x14ac:dyDescent="0.35">
      <c r="A186" s="8">
        <v>64.069999999999993</v>
      </c>
    </row>
    <row r="187" spans="1:1" x14ac:dyDescent="0.35">
      <c r="A187" s="8">
        <v>86.31</v>
      </c>
    </row>
    <row r="188" spans="1:1" x14ac:dyDescent="0.35">
      <c r="A188" s="8">
        <v>198.96</v>
      </c>
    </row>
    <row r="189" spans="1:1" x14ac:dyDescent="0.35">
      <c r="A189" s="7" t="s">
        <v>41</v>
      </c>
    </row>
    <row r="190" spans="1:1" x14ac:dyDescent="0.35">
      <c r="A190" s="8">
        <v>100</v>
      </c>
    </row>
    <row r="191" spans="1:1" x14ac:dyDescent="0.35">
      <c r="A191" s="8">
        <v>250</v>
      </c>
    </row>
    <row r="192" spans="1:1" x14ac:dyDescent="0.35">
      <c r="A192" s="8">
        <v>550</v>
      </c>
    </row>
    <row r="193" spans="1:1" x14ac:dyDescent="0.35">
      <c r="A193" s="8">
        <v>750</v>
      </c>
    </row>
    <row r="194" spans="1:1" x14ac:dyDescent="0.35">
      <c r="A194" s="7" t="s">
        <v>42</v>
      </c>
    </row>
    <row r="195" spans="1:1" x14ac:dyDescent="0.35">
      <c r="A195" s="8">
        <v>10</v>
      </c>
    </row>
    <row r="196" spans="1:1" x14ac:dyDescent="0.35">
      <c r="A196" s="8">
        <v>20.100000000000001</v>
      </c>
    </row>
    <row r="197" spans="1:1" x14ac:dyDescent="0.35">
      <c r="A197" s="8">
        <v>26.24</v>
      </c>
    </row>
    <row r="198" spans="1:1" x14ac:dyDescent="0.35">
      <c r="A198" s="8">
        <v>31.29</v>
      </c>
    </row>
    <row r="199" spans="1:1" x14ac:dyDescent="0.35">
      <c r="A199" s="7" t="s">
        <v>43</v>
      </c>
    </row>
    <row r="200" spans="1:1" x14ac:dyDescent="0.35">
      <c r="A200" s="8">
        <v>17</v>
      </c>
    </row>
    <row r="201" spans="1:1" x14ac:dyDescent="0.35">
      <c r="A201" s="8">
        <v>20</v>
      </c>
    </row>
    <row r="202" spans="1:1" x14ac:dyDescent="0.35">
      <c r="A202" s="8">
        <v>25</v>
      </c>
    </row>
    <row r="203" spans="1:1" x14ac:dyDescent="0.35">
      <c r="A203" s="8">
        <v>30</v>
      </c>
    </row>
    <row r="204" spans="1:1" x14ac:dyDescent="0.35">
      <c r="A204" s="8">
        <v>34.54</v>
      </c>
    </row>
    <row r="205" spans="1:1" x14ac:dyDescent="0.35">
      <c r="A205" s="7" t="s">
        <v>44</v>
      </c>
    </row>
    <row r="206" spans="1:1" x14ac:dyDescent="0.35">
      <c r="A206" s="8">
        <v>100</v>
      </c>
    </row>
    <row r="207" spans="1:1" x14ac:dyDescent="0.35">
      <c r="A207" s="7" t="s">
        <v>45</v>
      </c>
    </row>
    <row r="208" spans="1:1" x14ac:dyDescent="0.35">
      <c r="A208" s="8">
        <v>100</v>
      </c>
    </row>
    <row r="209" spans="1:1" x14ac:dyDescent="0.35">
      <c r="A209" s="7" t="s">
        <v>46</v>
      </c>
    </row>
    <row r="210" spans="1:1" x14ac:dyDescent="0.35">
      <c r="A210" s="8">
        <v>55</v>
      </c>
    </row>
    <row r="211" spans="1:1" x14ac:dyDescent="0.35">
      <c r="A211" s="8">
        <v>70</v>
      </c>
    </row>
    <row r="212" spans="1:1" x14ac:dyDescent="0.35">
      <c r="A212" s="8">
        <v>89.9</v>
      </c>
    </row>
    <row r="213" spans="1:1" x14ac:dyDescent="0.35">
      <c r="A213" s="7" t="s">
        <v>47</v>
      </c>
    </row>
    <row r="214" spans="1:1" x14ac:dyDescent="0.35">
      <c r="A214" s="8">
        <v>20</v>
      </c>
    </row>
    <row r="215" spans="1:1" x14ac:dyDescent="0.35">
      <c r="A215" s="8">
        <v>60</v>
      </c>
    </row>
    <row r="216" spans="1:1" x14ac:dyDescent="0.35">
      <c r="A216" s="8">
        <v>66.599999999999994</v>
      </c>
    </row>
    <row r="217" spans="1:1" x14ac:dyDescent="0.35">
      <c r="A217" s="8">
        <v>81</v>
      </c>
    </row>
    <row r="218" spans="1:1" x14ac:dyDescent="0.35">
      <c r="A218" s="8">
        <v>100</v>
      </c>
    </row>
    <row r="219" spans="1:1" x14ac:dyDescent="0.35">
      <c r="A219" s="8">
        <v>120.05</v>
      </c>
    </row>
    <row r="220" spans="1:1" x14ac:dyDescent="0.35">
      <c r="A220" s="7" t="s">
        <v>48</v>
      </c>
    </row>
    <row r="221" spans="1:1" x14ac:dyDescent="0.35">
      <c r="A221" s="8">
        <v>5</v>
      </c>
    </row>
    <row r="222" spans="1:1" x14ac:dyDescent="0.35">
      <c r="A222" s="8">
        <v>10</v>
      </c>
    </row>
    <row r="223" spans="1:1" x14ac:dyDescent="0.35">
      <c r="A223" s="8">
        <v>11</v>
      </c>
    </row>
    <row r="224" spans="1:1" x14ac:dyDescent="0.35">
      <c r="A224" s="8">
        <v>17.87</v>
      </c>
    </row>
    <row r="225" spans="1:1" x14ac:dyDescent="0.35">
      <c r="A225" s="8">
        <v>19</v>
      </c>
    </row>
    <row r="226" spans="1:1" x14ac:dyDescent="0.35">
      <c r="A226" s="8">
        <v>24.5</v>
      </c>
    </row>
    <row r="227" spans="1:1" x14ac:dyDescent="0.35">
      <c r="A227" s="8">
        <v>25</v>
      </c>
    </row>
    <row r="228" spans="1:1" x14ac:dyDescent="0.35">
      <c r="A228" s="8">
        <v>26</v>
      </c>
    </row>
    <row r="229" spans="1:1" x14ac:dyDescent="0.35">
      <c r="A229" s="8">
        <v>27</v>
      </c>
    </row>
    <row r="230" spans="1:1" x14ac:dyDescent="0.35">
      <c r="A230" s="8">
        <v>27.5</v>
      </c>
    </row>
    <row r="231" spans="1:1" x14ac:dyDescent="0.35">
      <c r="A231" s="8">
        <v>41.96</v>
      </c>
    </row>
    <row r="232" spans="1:1" x14ac:dyDescent="0.35">
      <c r="A232" s="8">
        <v>62.95</v>
      </c>
    </row>
    <row r="233" spans="1:1" x14ac:dyDescent="0.35">
      <c r="A233" s="7" t="s">
        <v>49</v>
      </c>
    </row>
    <row r="234" spans="1:1" x14ac:dyDescent="0.35">
      <c r="A234" s="8">
        <v>8</v>
      </c>
    </row>
    <row r="235" spans="1:1" x14ac:dyDescent="0.35">
      <c r="A235" s="8">
        <v>10</v>
      </c>
    </row>
    <row r="236" spans="1:1" x14ac:dyDescent="0.35">
      <c r="A236" s="7" t="s">
        <v>50</v>
      </c>
    </row>
    <row r="237" spans="1:1" x14ac:dyDescent="0.35">
      <c r="A237" s="8">
        <v>15</v>
      </c>
    </row>
    <row r="238" spans="1:1" x14ac:dyDescent="0.35">
      <c r="A238" s="8">
        <v>30</v>
      </c>
    </row>
    <row r="239" spans="1:1" x14ac:dyDescent="0.35">
      <c r="A239" s="8">
        <v>78</v>
      </c>
    </row>
    <row r="240" spans="1:1" x14ac:dyDescent="0.35">
      <c r="A240" s="7" t="s">
        <v>51</v>
      </c>
    </row>
    <row r="241" spans="1:1" x14ac:dyDescent="0.35">
      <c r="A241" s="8">
        <v>45.27</v>
      </c>
    </row>
    <row r="242" spans="1:1" x14ac:dyDescent="0.35">
      <c r="A242" s="8">
        <v>67.36</v>
      </c>
    </row>
    <row r="243" spans="1:1" x14ac:dyDescent="0.35">
      <c r="A243" s="8">
        <v>99.77</v>
      </c>
    </row>
    <row r="244" spans="1:1" x14ac:dyDescent="0.35">
      <c r="A244" s="8">
        <v>100</v>
      </c>
    </row>
    <row r="245" spans="1:1" x14ac:dyDescent="0.35">
      <c r="A245" s="8">
        <v>318</v>
      </c>
    </row>
    <row r="246" spans="1:1" x14ac:dyDescent="0.35">
      <c r="A246" s="8">
        <v>382.37</v>
      </c>
    </row>
    <row r="247" spans="1:1" x14ac:dyDescent="0.35">
      <c r="A247" s="8">
        <v>416.38</v>
      </c>
    </row>
    <row r="248" spans="1:1" x14ac:dyDescent="0.35">
      <c r="A248" s="7" t="s">
        <v>52</v>
      </c>
    </row>
    <row r="249" spans="1:1" x14ac:dyDescent="0.35">
      <c r="A249" s="8">
        <v>19.61</v>
      </c>
    </row>
    <row r="250" spans="1:1" x14ac:dyDescent="0.35">
      <c r="A250" s="8">
        <v>25</v>
      </c>
    </row>
    <row r="251" spans="1:1" x14ac:dyDescent="0.35">
      <c r="A251" s="8">
        <v>41.9</v>
      </c>
    </row>
    <row r="252" spans="1:1" x14ac:dyDescent="0.35">
      <c r="A252" s="8">
        <v>45.17</v>
      </c>
    </row>
    <row r="253" spans="1:1" x14ac:dyDescent="0.35">
      <c r="A253" s="8">
        <v>48</v>
      </c>
    </row>
    <row r="254" spans="1:1" x14ac:dyDescent="0.35">
      <c r="A254" s="8">
        <v>50</v>
      </c>
    </row>
    <row r="255" spans="1:1" x14ac:dyDescent="0.35">
      <c r="A255" s="8">
        <v>52</v>
      </c>
    </row>
    <row r="256" spans="1:1" x14ac:dyDescent="0.35">
      <c r="A256" s="8">
        <v>125</v>
      </c>
    </row>
    <row r="257" spans="1:1" x14ac:dyDescent="0.35">
      <c r="A257" s="8">
        <v>350</v>
      </c>
    </row>
    <row r="258" spans="1:1" x14ac:dyDescent="0.35">
      <c r="A258" s="7" t="s">
        <v>53</v>
      </c>
    </row>
    <row r="259" spans="1:1" x14ac:dyDescent="0.35">
      <c r="A259" s="8">
        <v>3.5</v>
      </c>
    </row>
    <row r="260" spans="1:1" x14ac:dyDescent="0.35">
      <c r="A260" s="8">
        <v>4.3</v>
      </c>
    </row>
    <row r="261" spans="1:1" x14ac:dyDescent="0.35">
      <c r="A261" s="8">
        <v>5.76</v>
      </c>
    </row>
    <row r="262" spans="1:1" x14ac:dyDescent="0.35">
      <c r="A262" s="8">
        <v>10.4</v>
      </c>
    </row>
    <row r="263" spans="1:1" x14ac:dyDescent="0.35">
      <c r="A263" s="8">
        <v>10.59</v>
      </c>
    </row>
    <row r="264" spans="1:1" x14ac:dyDescent="0.35">
      <c r="A264" s="8">
        <v>11.13</v>
      </c>
    </row>
    <row r="265" spans="1:1" x14ac:dyDescent="0.35">
      <c r="A265" s="8">
        <v>16</v>
      </c>
    </row>
    <row r="266" spans="1:1" x14ac:dyDescent="0.35">
      <c r="A266" s="8">
        <v>27.5</v>
      </c>
    </row>
    <row r="267" spans="1:1" x14ac:dyDescent="0.35">
      <c r="A267" s="8">
        <v>35.799999999999997</v>
      </c>
    </row>
    <row r="268" spans="1:1" x14ac:dyDescent="0.35">
      <c r="A268" s="7" t="s">
        <v>54</v>
      </c>
    </row>
    <row r="269" spans="1:1" x14ac:dyDescent="0.35">
      <c r="A269" s="8">
        <v>20</v>
      </c>
    </row>
    <row r="270" spans="1:1" x14ac:dyDescent="0.35">
      <c r="A270" s="8">
        <v>37.9</v>
      </c>
    </row>
    <row r="271" spans="1:1" x14ac:dyDescent="0.35">
      <c r="A271" s="7" t="s">
        <v>55</v>
      </c>
    </row>
    <row r="272" spans="1:1" x14ac:dyDescent="0.35">
      <c r="A272" s="8">
        <v>4</v>
      </c>
    </row>
    <row r="273" spans="1:1" x14ac:dyDescent="0.35">
      <c r="A273" s="8">
        <v>16</v>
      </c>
    </row>
    <row r="274" spans="1:1" x14ac:dyDescent="0.35">
      <c r="A274" s="8">
        <v>25</v>
      </c>
    </row>
    <row r="275" spans="1:1" x14ac:dyDescent="0.35">
      <c r="A275" s="8">
        <v>100</v>
      </c>
    </row>
    <row r="276" spans="1:1" x14ac:dyDescent="0.35">
      <c r="A276" s="7" t="s">
        <v>56</v>
      </c>
    </row>
    <row r="277" spans="1:1" x14ac:dyDescent="0.35">
      <c r="A277" s="8">
        <v>36.56</v>
      </c>
    </row>
    <row r="278" spans="1:1" x14ac:dyDescent="0.35">
      <c r="A278" s="8">
        <v>40</v>
      </c>
    </row>
    <row r="279" spans="1:1" x14ac:dyDescent="0.35">
      <c r="A279" s="8">
        <v>92.18</v>
      </c>
    </row>
    <row r="280" spans="1:1" x14ac:dyDescent="0.35">
      <c r="A280" s="8">
        <v>178.125</v>
      </c>
    </row>
    <row r="281" spans="1:1" x14ac:dyDescent="0.35">
      <c r="A281" s="8">
        <v>268.35000000000002</v>
      </c>
    </row>
    <row r="282" spans="1:1" x14ac:dyDescent="0.35">
      <c r="A282" s="8">
        <v>500</v>
      </c>
    </row>
    <row r="283" spans="1:1" x14ac:dyDescent="0.35">
      <c r="A283" s="7" t="s">
        <v>57</v>
      </c>
    </row>
    <row r="284" spans="1:1" x14ac:dyDescent="0.35">
      <c r="A284" s="8">
        <v>13.095000000000001</v>
      </c>
    </row>
    <row r="285" spans="1:1" x14ac:dyDescent="0.35">
      <c r="A285" s="8">
        <v>15</v>
      </c>
    </row>
    <row r="286" spans="1:1" x14ac:dyDescent="0.35">
      <c r="A286" s="8">
        <v>30</v>
      </c>
    </row>
    <row r="287" spans="1:1" x14ac:dyDescent="0.35">
      <c r="A287" s="8">
        <v>52</v>
      </c>
    </row>
    <row r="288" spans="1:1" x14ac:dyDescent="0.35">
      <c r="A288" s="7" t="s">
        <v>58</v>
      </c>
    </row>
    <row r="289" spans="1:1" x14ac:dyDescent="0.35">
      <c r="A289" s="8">
        <v>200</v>
      </c>
    </row>
    <row r="290" spans="1:1" x14ac:dyDescent="0.35">
      <c r="A290" s="7" t="s">
        <v>59</v>
      </c>
    </row>
    <row r="291" spans="1:1" x14ac:dyDescent="0.35">
      <c r="A291" s="8">
        <v>19.5</v>
      </c>
    </row>
    <row r="292" spans="1:1" x14ac:dyDescent="0.35">
      <c r="A292" s="8">
        <v>27</v>
      </c>
    </row>
    <row r="293" spans="1:1" x14ac:dyDescent="0.35">
      <c r="A293" s="8">
        <v>45</v>
      </c>
    </row>
    <row r="294" spans="1:1" x14ac:dyDescent="0.35">
      <c r="A294" s="8">
        <v>100</v>
      </c>
    </row>
    <row r="295" spans="1:1" x14ac:dyDescent="0.35">
      <c r="A295" s="7" t="s">
        <v>60</v>
      </c>
    </row>
    <row r="296" spans="1:1" x14ac:dyDescent="0.35">
      <c r="A296" s="8">
        <v>18</v>
      </c>
    </row>
    <row r="297" spans="1:1" x14ac:dyDescent="0.35">
      <c r="A297" s="8">
        <v>29.03</v>
      </c>
    </row>
    <row r="298" spans="1:1" x14ac:dyDescent="0.35">
      <c r="A298" s="8">
        <v>50</v>
      </c>
    </row>
    <row r="299" spans="1:1" x14ac:dyDescent="0.35">
      <c r="A299" s="7" t="s">
        <v>61</v>
      </c>
    </row>
    <row r="300" spans="1:1" x14ac:dyDescent="0.35">
      <c r="A300" s="8">
        <v>19.5</v>
      </c>
    </row>
    <row r="301" spans="1:1" x14ac:dyDescent="0.35">
      <c r="A301" s="8">
        <v>23</v>
      </c>
    </row>
    <row r="302" spans="1:1" x14ac:dyDescent="0.35">
      <c r="A302" s="8">
        <v>28.6</v>
      </c>
    </row>
    <row r="303" spans="1:1" x14ac:dyDescent="0.35">
      <c r="A303" s="8">
        <v>87</v>
      </c>
    </row>
    <row r="304" spans="1:1" x14ac:dyDescent="0.35">
      <c r="A304" s="8">
        <v>310</v>
      </c>
    </row>
    <row r="305" spans="1:1" x14ac:dyDescent="0.35">
      <c r="A305" s="7" t="s">
        <v>62</v>
      </c>
    </row>
    <row r="306" spans="1:1" x14ac:dyDescent="0.35">
      <c r="A306" s="8" t="s">
        <v>62</v>
      </c>
    </row>
    <row r="307" spans="1:1" x14ac:dyDescent="0.35">
      <c r="A307" s="7" t="s">
        <v>63</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52"/>
  <sheetViews>
    <sheetView tabSelected="1" view="pageBreakPreview" zoomScale="90" zoomScaleNormal="90" zoomScaleSheetLayoutView="90" workbookViewId="0">
      <pane ySplit="2" topLeftCell="A195" activePane="bottomLeft" state="frozen"/>
      <selection pane="bottomLeft" activeCell="H349" sqref="H349"/>
    </sheetView>
  </sheetViews>
  <sheetFormatPr defaultColWidth="9.1796875" defaultRowHeight="14.5" x14ac:dyDescent="0.35"/>
  <cols>
    <col min="1" max="1" width="8.1796875" style="9" customWidth="1"/>
    <col min="2" max="2" width="11.453125" style="9" customWidth="1"/>
    <col min="3" max="3" width="13.54296875" style="78" customWidth="1"/>
    <col min="4" max="4" width="11.453125" style="5" customWidth="1"/>
    <col min="5" max="5" width="53.81640625" style="1" customWidth="1"/>
    <col min="6" max="6" width="12.54296875" style="3" customWidth="1"/>
    <col min="7" max="7" width="14.1796875" style="12" customWidth="1"/>
    <col min="8" max="8" width="21.1796875" style="69" customWidth="1"/>
    <col min="9" max="9" width="0" style="1" hidden="1" customWidth="1"/>
    <col min="10" max="10" width="17.1796875" style="1" hidden="1" customWidth="1"/>
    <col min="11" max="12" width="0" style="1" hidden="1" customWidth="1"/>
    <col min="13" max="13" width="14.26953125" style="1" bestFit="1" customWidth="1"/>
    <col min="14" max="16384" width="9.1796875" style="1"/>
  </cols>
  <sheetData>
    <row r="1" spans="1:8" ht="16" thickBot="1" x14ac:dyDescent="0.4">
      <c r="A1" s="212" t="s">
        <v>64</v>
      </c>
      <c r="B1" s="212"/>
      <c r="C1" s="212"/>
      <c r="D1" s="212"/>
      <c r="E1" s="212"/>
      <c r="F1" s="212"/>
      <c r="G1" s="212"/>
    </row>
    <row r="2" spans="1:8" s="11" customFormat="1" ht="57.65" customHeight="1" thickBot="1" x14ac:dyDescent="0.4">
      <c r="A2" s="15" t="s">
        <v>65</v>
      </c>
      <c r="B2" s="79" t="s">
        <v>66</v>
      </c>
      <c r="C2" s="73" t="s">
        <v>67</v>
      </c>
      <c r="D2" s="15" t="s">
        <v>68</v>
      </c>
      <c r="E2" s="15" t="s">
        <v>69</v>
      </c>
      <c r="F2" s="41" t="s">
        <v>70</v>
      </c>
      <c r="G2" s="124" t="s">
        <v>71</v>
      </c>
      <c r="H2" s="125" t="s">
        <v>72</v>
      </c>
    </row>
    <row r="3" spans="1:8" x14ac:dyDescent="0.35">
      <c r="A3" s="126">
        <v>1</v>
      </c>
      <c r="B3" s="80" t="s">
        <v>73</v>
      </c>
      <c r="C3" s="71" t="s">
        <v>1</v>
      </c>
      <c r="D3" s="21">
        <v>40</v>
      </c>
      <c r="E3" s="22" t="s">
        <v>74</v>
      </c>
      <c r="F3" s="42">
        <v>40</v>
      </c>
      <c r="G3" s="24" t="s">
        <v>75</v>
      </c>
      <c r="H3" s="127" t="s">
        <v>76</v>
      </c>
    </row>
    <row r="4" spans="1:8" x14ac:dyDescent="0.35">
      <c r="A4" s="128">
        <f>1+A3</f>
        <v>2</v>
      </c>
      <c r="B4" s="16" t="s">
        <v>73</v>
      </c>
      <c r="C4" s="72" t="s">
        <v>1</v>
      </c>
      <c r="D4" s="10">
        <v>15</v>
      </c>
      <c r="E4" s="23" t="s">
        <v>77</v>
      </c>
      <c r="F4" s="43">
        <v>15</v>
      </c>
      <c r="G4" s="24" t="s">
        <v>75</v>
      </c>
      <c r="H4" s="127" t="s">
        <v>76</v>
      </c>
    </row>
    <row r="5" spans="1:8" x14ac:dyDescent="0.35">
      <c r="A5" s="128">
        <f t="shared" ref="A5:A63" si="0">1+A4</f>
        <v>3</v>
      </c>
      <c r="B5" s="16" t="s">
        <v>73</v>
      </c>
      <c r="C5" s="72" t="s">
        <v>1</v>
      </c>
      <c r="D5" s="10">
        <v>30</v>
      </c>
      <c r="E5" s="23" t="s">
        <v>78</v>
      </c>
      <c r="F5" s="43">
        <v>30</v>
      </c>
      <c r="G5" s="24" t="s">
        <v>75</v>
      </c>
      <c r="H5" s="127" t="s">
        <v>76</v>
      </c>
    </row>
    <row r="6" spans="1:8" x14ac:dyDescent="0.35">
      <c r="A6" s="186">
        <f t="shared" si="0"/>
        <v>4</v>
      </c>
      <c r="B6" s="189" t="s">
        <v>73</v>
      </c>
      <c r="C6" s="213" t="s">
        <v>4</v>
      </c>
      <c r="D6" s="190">
        <v>15</v>
      </c>
      <c r="E6" s="23" t="s">
        <v>79</v>
      </c>
      <c r="F6" s="44">
        <v>10.25</v>
      </c>
      <c r="G6" s="24" t="s">
        <v>75</v>
      </c>
      <c r="H6" s="127" t="s">
        <v>76</v>
      </c>
    </row>
    <row r="7" spans="1:8" x14ac:dyDescent="0.35">
      <c r="A7" s="188"/>
      <c r="B7" s="189"/>
      <c r="C7" s="214"/>
      <c r="D7" s="190"/>
      <c r="E7" s="23" t="s">
        <v>80</v>
      </c>
      <c r="F7" s="44">
        <v>4.25</v>
      </c>
      <c r="G7" s="24" t="s">
        <v>75</v>
      </c>
      <c r="H7" s="127" t="s">
        <v>76</v>
      </c>
    </row>
    <row r="8" spans="1:8" x14ac:dyDescent="0.35">
      <c r="A8" s="187"/>
      <c r="B8" s="189"/>
      <c r="C8" s="215"/>
      <c r="D8" s="190"/>
      <c r="E8" s="23" t="s">
        <v>81</v>
      </c>
      <c r="F8" s="44">
        <v>0.5</v>
      </c>
      <c r="G8" s="24" t="s">
        <v>75</v>
      </c>
      <c r="H8" s="127" t="s">
        <v>76</v>
      </c>
    </row>
    <row r="9" spans="1:8" ht="29" x14ac:dyDescent="0.35">
      <c r="A9" s="128">
        <f>+A6+1</f>
        <v>5</v>
      </c>
      <c r="B9" s="16" t="s">
        <v>73</v>
      </c>
      <c r="C9" s="72" t="s">
        <v>4</v>
      </c>
      <c r="D9" s="10">
        <v>15</v>
      </c>
      <c r="E9" s="25" t="s">
        <v>82</v>
      </c>
      <c r="F9" s="43">
        <v>15</v>
      </c>
      <c r="G9" s="24" t="s">
        <v>75</v>
      </c>
      <c r="H9" s="127" t="s">
        <v>76</v>
      </c>
    </row>
    <row r="10" spans="1:8" ht="29" x14ac:dyDescent="0.35">
      <c r="A10" s="128">
        <f t="shared" si="0"/>
        <v>6</v>
      </c>
      <c r="B10" s="16" t="s">
        <v>73</v>
      </c>
      <c r="C10" s="72" t="s">
        <v>4</v>
      </c>
      <c r="D10" s="10">
        <v>42.61</v>
      </c>
      <c r="E10" s="25" t="s">
        <v>83</v>
      </c>
      <c r="F10" s="45">
        <v>42.61</v>
      </c>
      <c r="G10" s="24" t="s">
        <v>75</v>
      </c>
      <c r="H10" s="127" t="s">
        <v>76</v>
      </c>
    </row>
    <row r="11" spans="1:8" ht="43.5" x14ac:dyDescent="0.35">
      <c r="A11" s="128">
        <f t="shared" si="0"/>
        <v>7</v>
      </c>
      <c r="B11" s="16" t="s">
        <v>73</v>
      </c>
      <c r="C11" s="72" t="s">
        <v>5</v>
      </c>
      <c r="D11" s="10">
        <v>30</v>
      </c>
      <c r="E11" s="23" t="s">
        <v>84</v>
      </c>
      <c r="F11" s="44">
        <v>30</v>
      </c>
      <c r="G11" s="24" t="s">
        <v>75</v>
      </c>
      <c r="H11" s="127" t="s">
        <v>76</v>
      </c>
    </row>
    <row r="12" spans="1:8" x14ac:dyDescent="0.35">
      <c r="A12" s="128">
        <f t="shared" si="0"/>
        <v>8</v>
      </c>
      <c r="B12" s="16" t="s">
        <v>73</v>
      </c>
      <c r="C12" s="72" t="s">
        <v>5</v>
      </c>
      <c r="D12" s="10">
        <v>25</v>
      </c>
      <c r="E12" s="23" t="s">
        <v>85</v>
      </c>
      <c r="F12" s="44">
        <v>25</v>
      </c>
      <c r="G12" s="24" t="s">
        <v>75</v>
      </c>
      <c r="H12" s="127" t="s">
        <v>76</v>
      </c>
    </row>
    <row r="13" spans="1:8" x14ac:dyDescent="0.35">
      <c r="A13" s="128">
        <f t="shared" si="0"/>
        <v>9</v>
      </c>
      <c r="B13" s="16" t="s">
        <v>73</v>
      </c>
      <c r="C13" s="72" t="s">
        <v>5</v>
      </c>
      <c r="D13" s="10">
        <v>0.7</v>
      </c>
      <c r="E13" s="25" t="s">
        <v>86</v>
      </c>
      <c r="F13" s="45">
        <v>0.7</v>
      </c>
      <c r="G13" s="24" t="s">
        <v>75</v>
      </c>
      <c r="H13" s="127" t="s">
        <v>76</v>
      </c>
    </row>
    <row r="14" spans="1:8" x14ac:dyDescent="0.35">
      <c r="A14" s="128">
        <f t="shared" si="0"/>
        <v>10</v>
      </c>
      <c r="B14" s="16" t="s">
        <v>73</v>
      </c>
      <c r="C14" s="72" t="s">
        <v>6</v>
      </c>
      <c r="D14" s="10">
        <v>80</v>
      </c>
      <c r="E14" s="25" t="s">
        <v>87</v>
      </c>
      <c r="F14" s="43">
        <v>80</v>
      </c>
      <c r="G14" s="24" t="s">
        <v>75</v>
      </c>
      <c r="H14" s="127" t="s">
        <v>76</v>
      </c>
    </row>
    <row r="15" spans="1:8" x14ac:dyDescent="0.35">
      <c r="A15" s="128">
        <f t="shared" si="0"/>
        <v>11</v>
      </c>
      <c r="B15" s="16" t="s">
        <v>73</v>
      </c>
      <c r="C15" s="72" t="s">
        <v>8</v>
      </c>
      <c r="D15" s="10">
        <v>37.65</v>
      </c>
      <c r="E15" s="23" t="s">
        <v>88</v>
      </c>
      <c r="F15" s="44">
        <v>37.65</v>
      </c>
      <c r="G15" s="24" t="s">
        <v>75</v>
      </c>
      <c r="H15" s="127" t="s">
        <v>76</v>
      </c>
    </row>
    <row r="16" spans="1:8" x14ac:dyDescent="0.35">
      <c r="A16" s="128">
        <f t="shared" si="0"/>
        <v>12</v>
      </c>
      <c r="B16" s="16" t="s">
        <v>73</v>
      </c>
      <c r="C16" s="72" t="s">
        <v>8</v>
      </c>
      <c r="D16" s="10">
        <v>42</v>
      </c>
      <c r="E16" s="25" t="s">
        <v>89</v>
      </c>
      <c r="F16" s="43">
        <v>42</v>
      </c>
      <c r="G16" s="24" t="s">
        <v>75</v>
      </c>
      <c r="H16" s="127" t="s">
        <v>76</v>
      </c>
    </row>
    <row r="17" spans="1:8" ht="29" x14ac:dyDescent="0.35">
      <c r="A17" s="128">
        <f t="shared" si="0"/>
        <v>13</v>
      </c>
      <c r="B17" s="16" t="s">
        <v>73</v>
      </c>
      <c r="C17" s="72" t="s">
        <v>9</v>
      </c>
      <c r="D17" s="10">
        <v>29.5</v>
      </c>
      <c r="E17" s="25" t="s">
        <v>90</v>
      </c>
      <c r="F17" s="44">
        <v>29.5</v>
      </c>
      <c r="G17" s="24" t="s">
        <v>75</v>
      </c>
      <c r="H17" s="127" t="s">
        <v>76</v>
      </c>
    </row>
    <row r="18" spans="1:8" ht="29" x14ac:dyDescent="0.35">
      <c r="A18" s="128">
        <f t="shared" si="0"/>
        <v>14</v>
      </c>
      <c r="B18" s="16" t="s">
        <v>73</v>
      </c>
      <c r="C18" s="72" t="s">
        <v>9</v>
      </c>
      <c r="D18" s="10">
        <v>20</v>
      </c>
      <c r="E18" s="25" t="s">
        <v>91</v>
      </c>
      <c r="F18" s="43">
        <v>20</v>
      </c>
      <c r="G18" s="24" t="s">
        <v>75</v>
      </c>
      <c r="H18" s="127" t="s">
        <v>76</v>
      </c>
    </row>
    <row r="19" spans="1:8" x14ac:dyDescent="0.35">
      <c r="A19" s="128">
        <f t="shared" si="0"/>
        <v>15</v>
      </c>
      <c r="B19" s="16" t="s">
        <v>73</v>
      </c>
      <c r="C19" s="72" t="s">
        <v>10</v>
      </c>
      <c r="D19" s="10">
        <v>50</v>
      </c>
      <c r="E19" s="23" t="s">
        <v>92</v>
      </c>
      <c r="F19" s="44">
        <v>50</v>
      </c>
      <c r="G19" s="24" t="s">
        <v>75</v>
      </c>
      <c r="H19" s="127" t="s">
        <v>76</v>
      </c>
    </row>
    <row r="20" spans="1:8" ht="29" x14ac:dyDescent="0.35">
      <c r="A20" s="128">
        <f t="shared" si="0"/>
        <v>16</v>
      </c>
      <c r="B20" s="16" t="s">
        <v>73</v>
      </c>
      <c r="C20" s="72" t="s">
        <v>10</v>
      </c>
      <c r="D20" s="10">
        <v>15.9</v>
      </c>
      <c r="E20" s="25" t="s">
        <v>93</v>
      </c>
      <c r="F20" s="43">
        <v>15.9</v>
      </c>
      <c r="G20" s="24" t="s">
        <v>75</v>
      </c>
      <c r="H20" s="127" t="s">
        <v>76</v>
      </c>
    </row>
    <row r="21" spans="1:8" x14ac:dyDescent="0.35">
      <c r="A21" s="128">
        <f t="shared" si="0"/>
        <v>17</v>
      </c>
      <c r="B21" s="16" t="s">
        <v>73</v>
      </c>
      <c r="C21" s="72" t="s">
        <v>11</v>
      </c>
      <c r="D21" s="10">
        <v>41.6</v>
      </c>
      <c r="E21" s="25" t="s">
        <v>94</v>
      </c>
      <c r="F21" s="45">
        <v>36.979999999999997</v>
      </c>
      <c r="G21" s="24" t="s">
        <v>75</v>
      </c>
      <c r="H21" s="127" t="s">
        <v>76</v>
      </c>
    </row>
    <row r="22" spans="1:8" ht="58" x14ac:dyDescent="0.35">
      <c r="A22" s="128">
        <f t="shared" si="0"/>
        <v>18</v>
      </c>
      <c r="B22" s="16" t="s">
        <v>73</v>
      </c>
      <c r="C22" s="72" t="s">
        <v>95</v>
      </c>
      <c r="D22" s="10">
        <v>26.8</v>
      </c>
      <c r="E22" s="25" t="s">
        <v>96</v>
      </c>
      <c r="F22" s="44">
        <v>26.8</v>
      </c>
      <c r="G22" s="24" t="s">
        <v>75</v>
      </c>
      <c r="H22" s="127" t="s">
        <v>76</v>
      </c>
    </row>
    <row r="23" spans="1:8" ht="29" x14ac:dyDescent="0.35">
      <c r="A23" s="128">
        <f t="shared" si="0"/>
        <v>19</v>
      </c>
      <c r="B23" s="16" t="s">
        <v>73</v>
      </c>
      <c r="C23" s="72" t="s">
        <v>95</v>
      </c>
      <c r="D23" s="10">
        <v>25.5</v>
      </c>
      <c r="E23" s="23" t="s">
        <v>97</v>
      </c>
      <c r="F23" s="44">
        <v>25.5</v>
      </c>
      <c r="G23" s="24" t="s">
        <v>75</v>
      </c>
      <c r="H23" s="127" t="s">
        <v>76</v>
      </c>
    </row>
    <row r="24" spans="1:8" ht="29" x14ac:dyDescent="0.35">
      <c r="A24" s="128">
        <f t="shared" si="0"/>
        <v>20</v>
      </c>
      <c r="B24" s="16" t="s">
        <v>73</v>
      </c>
      <c r="C24" s="72" t="s">
        <v>95</v>
      </c>
      <c r="D24" s="10">
        <v>30</v>
      </c>
      <c r="E24" s="23" t="s">
        <v>98</v>
      </c>
      <c r="F24" s="44">
        <v>30</v>
      </c>
      <c r="G24" s="24" t="s">
        <v>75</v>
      </c>
      <c r="H24" s="127" t="s">
        <v>76</v>
      </c>
    </row>
    <row r="25" spans="1:8" x14ac:dyDescent="0.35">
      <c r="A25" s="128">
        <f t="shared" si="0"/>
        <v>21</v>
      </c>
      <c r="B25" s="16" t="s">
        <v>73</v>
      </c>
      <c r="C25" s="72" t="s">
        <v>95</v>
      </c>
      <c r="D25" s="10">
        <v>30</v>
      </c>
      <c r="E25" s="23" t="s">
        <v>99</v>
      </c>
      <c r="F25" s="43">
        <v>30</v>
      </c>
      <c r="G25" s="24" t="s">
        <v>75</v>
      </c>
      <c r="H25" s="127" t="s">
        <v>76</v>
      </c>
    </row>
    <row r="26" spans="1:8" ht="29" x14ac:dyDescent="0.35">
      <c r="A26" s="128">
        <f t="shared" si="0"/>
        <v>22</v>
      </c>
      <c r="B26" s="16" t="s">
        <v>73</v>
      </c>
      <c r="C26" s="72" t="s">
        <v>95</v>
      </c>
      <c r="D26" s="10">
        <v>24</v>
      </c>
      <c r="E26" s="26" t="s">
        <v>100</v>
      </c>
      <c r="F26" s="43">
        <v>24</v>
      </c>
      <c r="G26" s="24" t="s">
        <v>75</v>
      </c>
      <c r="H26" s="127" t="s">
        <v>76</v>
      </c>
    </row>
    <row r="27" spans="1:8" x14ac:dyDescent="0.35">
      <c r="A27" s="128">
        <f t="shared" si="0"/>
        <v>23</v>
      </c>
      <c r="B27" s="16" t="s">
        <v>73</v>
      </c>
      <c r="C27" s="72" t="s">
        <v>95</v>
      </c>
      <c r="D27" s="10">
        <v>71.400000000000006</v>
      </c>
      <c r="E27" s="26" t="s">
        <v>101</v>
      </c>
      <c r="F27" s="44">
        <v>71.400000000000006</v>
      </c>
      <c r="G27" s="24" t="s">
        <v>75</v>
      </c>
      <c r="H27" s="127" t="s">
        <v>76</v>
      </c>
    </row>
    <row r="28" spans="1:8" ht="43.5" x14ac:dyDescent="0.35">
      <c r="A28" s="128">
        <f t="shared" si="0"/>
        <v>24</v>
      </c>
      <c r="B28" s="16" t="s">
        <v>73</v>
      </c>
      <c r="C28" s="72" t="s">
        <v>102</v>
      </c>
      <c r="D28" s="10">
        <v>33.5</v>
      </c>
      <c r="E28" s="23" t="s">
        <v>103</v>
      </c>
      <c r="F28" s="44">
        <v>33.5</v>
      </c>
      <c r="G28" s="24" t="s">
        <v>75</v>
      </c>
      <c r="H28" s="127" t="s">
        <v>76</v>
      </c>
    </row>
    <row r="29" spans="1:8" ht="43.5" x14ac:dyDescent="0.35">
      <c r="A29" s="128">
        <f t="shared" si="0"/>
        <v>25</v>
      </c>
      <c r="B29" s="16" t="s">
        <v>73</v>
      </c>
      <c r="C29" s="72" t="s">
        <v>102</v>
      </c>
      <c r="D29" s="10">
        <v>25</v>
      </c>
      <c r="E29" s="23" t="s">
        <v>104</v>
      </c>
      <c r="F29" s="44">
        <v>25</v>
      </c>
      <c r="G29" s="24" t="s">
        <v>75</v>
      </c>
      <c r="H29" s="127" t="s">
        <v>76</v>
      </c>
    </row>
    <row r="30" spans="1:8" ht="43.5" x14ac:dyDescent="0.35">
      <c r="A30" s="128">
        <f t="shared" si="0"/>
        <v>26</v>
      </c>
      <c r="B30" s="16" t="s">
        <v>73</v>
      </c>
      <c r="C30" s="72" t="s">
        <v>102</v>
      </c>
      <c r="D30" s="10">
        <v>42</v>
      </c>
      <c r="E30" s="23" t="s">
        <v>105</v>
      </c>
      <c r="F30" s="43">
        <v>42</v>
      </c>
      <c r="G30" s="24" t="s">
        <v>75</v>
      </c>
      <c r="H30" s="127" t="s">
        <v>76</v>
      </c>
    </row>
    <row r="31" spans="1:8" ht="43.5" x14ac:dyDescent="0.35">
      <c r="A31" s="128">
        <f t="shared" si="0"/>
        <v>27</v>
      </c>
      <c r="B31" s="16" t="s">
        <v>73</v>
      </c>
      <c r="C31" s="72" t="s">
        <v>102</v>
      </c>
      <c r="D31" s="10">
        <v>168</v>
      </c>
      <c r="E31" s="25" t="s">
        <v>106</v>
      </c>
      <c r="F31" s="43">
        <v>168</v>
      </c>
      <c r="G31" s="24" t="s">
        <v>75</v>
      </c>
      <c r="H31" s="127" t="s">
        <v>76</v>
      </c>
    </row>
    <row r="32" spans="1:8" ht="43.5" x14ac:dyDescent="0.35">
      <c r="A32" s="128">
        <f t="shared" si="0"/>
        <v>28</v>
      </c>
      <c r="B32" s="16" t="s">
        <v>73</v>
      </c>
      <c r="C32" s="72" t="s">
        <v>102</v>
      </c>
      <c r="D32" s="10">
        <v>82</v>
      </c>
      <c r="E32" s="25" t="s">
        <v>107</v>
      </c>
      <c r="F32" s="43">
        <v>82</v>
      </c>
      <c r="G32" s="24" t="s">
        <v>75</v>
      </c>
      <c r="H32" s="127" t="s">
        <v>76</v>
      </c>
    </row>
    <row r="33" spans="1:8" ht="43.5" x14ac:dyDescent="0.35">
      <c r="A33" s="128">
        <f t="shared" si="0"/>
        <v>29</v>
      </c>
      <c r="B33" s="16" t="s">
        <v>73</v>
      </c>
      <c r="C33" s="72" t="s">
        <v>102</v>
      </c>
      <c r="D33" s="10">
        <v>34.5</v>
      </c>
      <c r="E33" s="26" t="s">
        <v>108</v>
      </c>
      <c r="F33" s="45">
        <v>34.5</v>
      </c>
      <c r="G33" s="24" t="s">
        <v>75</v>
      </c>
      <c r="H33" s="132" t="s">
        <v>76</v>
      </c>
    </row>
    <row r="34" spans="1:8" ht="43.5" x14ac:dyDescent="0.35">
      <c r="A34" s="128">
        <f t="shared" si="0"/>
        <v>30</v>
      </c>
      <c r="B34" s="16" t="s">
        <v>73</v>
      </c>
      <c r="C34" s="72" t="s">
        <v>102</v>
      </c>
      <c r="D34" s="10">
        <v>109.94199999999999</v>
      </c>
      <c r="E34" s="26" t="s">
        <v>109</v>
      </c>
      <c r="F34" s="45">
        <v>109.94</v>
      </c>
      <c r="G34" s="24" t="s">
        <v>110</v>
      </c>
      <c r="H34" s="133">
        <v>108.94</v>
      </c>
    </row>
    <row r="35" spans="1:8" x14ac:dyDescent="0.35">
      <c r="A35" s="128">
        <f t="shared" si="0"/>
        <v>31</v>
      </c>
      <c r="B35" s="16" t="s">
        <v>73</v>
      </c>
      <c r="C35" s="72" t="s">
        <v>16</v>
      </c>
      <c r="D35" s="10">
        <v>10.32</v>
      </c>
      <c r="E35" s="23" t="s">
        <v>111</v>
      </c>
      <c r="F35" s="44">
        <v>10</v>
      </c>
      <c r="G35" s="24" t="s">
        <v>75</v>
      </c>
      <c r="H35" s="127" t="s">
        <v>76</v>
      </c>
    </row>
    <row r="36" spans="1:8" x14ac:dyDescent="0.35">
      <c r="A36" s="128">
        <f t="shared" si="0"/>
        <v>32</v>
      </c>
      <c r="B36" s="16" t="s">
        <v>73</v>
      </c>
      <c r="C36" s="72" t="s">
        <v>16</v>
      </c>
      <c r="D36" s="10">
        <v>14.57</v>
      </c>
      <c r="E36" s="26" t="s">
        <v>112</v>
      </c>
      <c r="F36" s="44">
        <v>14</v>
      </c>
      <c r="G36" s="24" t="s">
        <v>75</v>
      </c>
      <c r="H36" s="127" t="s">
        <v>76</v>
      </c>
    </row>
    <row r="37" spans="1:8" x14ac:dyDescent="0.35">
      <c r="A37" s="128">
        <f t="shared" si="0"/>
        <v>33</v>
      </c>
      <c r="B37" s="16" t="s">
        <v>73</v>
      </c>
      <c r="C37" s="72" t="s">
        <v>16</v>
      </c>
      <c r="D37" s="10">
        <v>10.37</v>
      </c>
      <c r="E37" s="26" t="s">
        <v>112</v>
      </c>
      <c r="F37" s="44">
        <v>10</v>
      </c>
      <c r="G37" s="24" t="s">
        <v>75</v>
      </c>
      <c r="H37" s="127" t="s">
        <v>76</v>
      </c>
    </row>
    <row r="38" spans="1:8" x14ac:dyDescent="0.35">
      <c r="A38" s="128">
        <f t="shared" si="0"/>
        <v>34</v>
      </c>
      <c r="B38" s="16" t="s">
        <v>73</v>
      </c>
      <c r="C38" s="72" t="s">
        <v>16</v>
      </c>
      <c r="D38" s="10">
        <v>15.13</v>
      </c>
      <c r="E38" s="26" t="s">
        <v>112</v>
      </c>
      <c r="F38" s="43">
        <v>15.13</v>
      </c>
      <c r="G38" s="24" t="s">
        <v>75</v>
      </c>
      <c r="H38" s="127" t="s">
        <v>76</v>
      </c>
    </row>
    <row r="39" spans="1:8" x14ac:dyDescent="0.35">
      <c r="A39" s="128">
        <f t="shared" si="0"/>
        <v>35</v>
      </c>
      <c r="B39" s="16" t="s">
        <v>73</v>
      </c>
      <c r="C39" s="72" t="s">
        <v>18</v>
      </c>
      <c r="D39" s="10">
        <v>20</v>
      </c>
      <c r="E39" s="23" t="s">
        <v>113</v>
      </c>
      <c r="F39" s="44">
        <v>20</v>
      </c>
      <c r="G39" s="24" t="s">
        <v>75</v>
      </c>
      <c r="H39" s="127" t="s">
        <v>76</v>
      </c>
    </row>
    <row r="40" spans="1:8" x14ac:dyDescent="0.35">
      <c r="A40" s="128">
        <f t="shared" si="0"/>
        <v>36</v>
      </c>
      <c r="B40" s="16" t="s">
        <v>73</v>
      </c>
      <c r="C40" s="72" t="s">
        <v>19</v>
      </c>
      <c r="D40" s="10">
        <v>65</v>
      </c>
      <c r="E40" s="23" t="s">
        <v>114</v>
      </c>
      <c r="F40" s="44">
        <v>65</v>
      </c>
      <c r="G40" s="24" t="s">
        <v>75</v>
      </c>
      <c r="H40" s="127" t="s">
        <v>76</v>
      </c>
    </row>
    <row r="41" spans="1:8" x14ac:dyDescent="0.35">
      <c r="A41" s="128">
        <f t="shared" si="0"/>
        <v>37</v>
      </c>
      <c r="B41" s="16" t="s">
        <v>73</v>
      </c>
      <c r="C41" s="72" t="s">
        <v>19</v>
      </c>
      <c r="D41" s="10">
        <v>122</v>
      </c>
      <c r="E41" s="23" t="s">
        <v>115</v>
      </c>
      <c r="F41" s="44">
        <v>122</v>
      </c>
      <c r="G41" s="24" t="s">
        <v>75</v>
      </c>
      <c r="H41" s="127" t="s">
        <v>76</v>
      </c>
    </row>
    <row r="42" spans="1:8" x14ac:dyDescent="0.35">
      <c r="A42" s="128">
        <f t="shared" si="0"/>
        <v>38</v>
      </c>
      <c r="B42" s="16" t="s">
        <v>73</v>
      </c>
      <c r="C42" s="72" t="s">
        <v>19</v>
      </c>
      <c r="D42" s="10">
        <v>166.23</v>
      </c>
      <c r="E42" s="23" t="s">
        <v>115</v>
      </c>
      <c r="F42" s="44">
        <v>166.23</v>
      </c>
      <c r="G42" s="24" t="s">
        <v>75</v>
      </c>
      <c r="H42" s="127" t="s">
        <v>76</v>
      </c>
    </row>
    <row r="43" spans="1:8" x14ac:dyDescent="0.35">
      <c r="A43" s="128">
        <f t="shared" si="0"/>
        <v>39</v>
      </c>
      <c r="B43" s="16" t="s">
        <v>73</v>
      </c>
      <c r="C43" s="72" t="s">
        <v>19</v>
      </c>
      <c r="D43" s="10">
        <v>213.31</v>
      </c>
      <c r="E43" s="23" t="s">
        <v>116</v>
      </c>
      <c r="F43" s="43">
        <v>213.31</v>
      </c>
      <c r="G43" s="24" t="s">
        <v>75</v>
      </c>
      <c r="H43" s="127" t="s">
        <v>76</v>
      </c>
    </row>
    <row r="44" spans="1:8" x14ac:dyDescent="0.35">
      <c r="A44" s="128">
        <f t="shared" si="0"/>
        <v>40</v>
      </c>
      <c r="B44" s="16" t="s">
        <v>73</v>
      </c>
      <c r="C44" s="72" t="s">
        <v>19</v>
      </c>
      <c r="D44" s="10">
        <v>91</v>
      </c>
      <c r="E44" s="23" t="s">
        <v>115</v>
      </c>
      <c r="F44" s="43">
        <v>91</v>
      </c>
      <c r="G44" s="24" t="s">
        <v>75</v>
      </c>
      <c r="H44" s="127" t="s">
        <v>76</v>
      </c>
    </row>
    <row r="45" spans="1:8" x14ac:dyDescent="0.35">
      <c r="A45" s="128">
        <f t="shared" si="0"/>
        <v>41</v>
      </c>
      <c r="B45" s="16" t="s">
        <v>73</v>
      </c>
      <c r="C45" s="72" t="s">
        <v>19</v>
      </c>
      <c r="D45" s="10">
        <v>47</v>
      </c>
      <c r="E45" s="25" t="s">
        <v>115</v>
      </c>
      <c r="F45" s="43">
        <v>47</v>
      </c>
      <c r="G45" s="24" t="s">
        <v>75</v>
      </c>
      <c r="H45" s="127" t="s">
        <v>76</v>
      </c>
    </row>
    <row r="46" spans="1:8" x14ac:dyDescent="0.35">
      <c r="A46" s="128">
        <f t="shared" si="0"/>
        <v>42</v>
      </c>
      <c r="B46" s="16" t="s">
        <v>73</v>
      </c>
      <c r="C46" s="72" t="s">
        <v>117</v>
      </c>
      <c r="D46" s="10">
        <v>5.83</v>
      </c>
      <c r="E46" s="23" t="s">
        <v>118</v>
      </c>
      <c r="F46" s="44">
        <v>5.83</v>
      </c>
      <c r="G46" s="24" t="s">
        <v>75</v>
      </c>
      <c r="H46" s="127" t="s">
        <v>76</v>
      </c>
    </row>
    <row r="47" spans="1:8" x14ac:dyDescent="0.35">
      <c r="A47" s="128">
        <f t="shared" si="0"/>
        <v>43</v>
      </c>
      <c r="B47" s="16" t="s">
        <v>73</v>
      </c>
      <c r="C47" s="72" t="s">
        <v>117</v>
      </c>
      <c r="D47" s="10">
        <v>10</v>
      </c>
      <c r="E47" s="23" t="s">
        <v>119</v>
      </c>
      <c r="F47" s="44">
        <v>10</v>
      </c>
      <c r="G47" s="24" t="s">
        <v>75</v>
      </c>
      <c r="H47" s="127" t="s">
        <v>76</v>
      </c>
    </row>
    <row r="48" spans="1:8" x14ac:dyDescent="0.35">
      <c r="A48" s="128">
        <f t="shared" si="0"/>
        <v>44</v>
      </c>
      <c r="B48" s="16" t="s">
        <v>73</v>
      </c>
      <c r="C48" s="72" t="s">
        <v>117</v>
      </c>
      <c r="D48" s="10">
        <v>16.649999999999999</v>
      </c>
      <c r="E48" s="25" t="s">
        <v>119</v>
      </c>
      <c r="F48" s="43">
        <v>16.649999999999999</v>
      </c>
      <c r="G48" s="24" t="s">
        <v>75</v>
      </c>
      <c r="H48" s="127" t="s">
        <v>76</v>
      </c>
    </row>
    <row r="49" spans="1:8" x14ac:dyDescent="0.35">
      <c r="A49" s="128">
        <f t="shared" si="0"/>
        <v>45</v>
      </c>
      <c r="B49" s="16" t="s">
        <v>73</v>
      </c>
      <c r="C49" s="72" t="s">
        <v>117</v>
      </c>
      <c r="D49" s="10">
        <v>22.5</v>
      </c>
      <c r="E49" s="26" t="s">
        <v>120</v>
      </c>
      <c r="F49" s="43">
        <v>22.5</v>
      </c>
      <c r="G49" s="24" t="s">
        <v>75</v>
      </c>
      <c r="H49" s="127" t="s">
        <v>76</v>
      </c>
    </row>
    <row r="50" spans="1:8" x14ac:dyDescent="0.35">
      <c r="A50" s="128">
        <f t="shared" si="0"/>
        <v>46</v>
      </c>
      <c r="B50" s="16" t="s">
        <v>73</v>
      </c>
      <c r="C50" s="72" t="s">
        <v>117</v>
      </c>
      <c r="D50" s="10">
        <v>22.5</v>
      </c>
      <c r="E50" s="26" t="s">
        <v>121</v>
      </c>
      <c r="F50" s="43">
        <v>22.5</v>
      </c>
      <c r="G50" s="24" t="s">
        <v>75</v>
      </c>
      <c r="H50" s="127" t="s">
        <v>76</v>
      </c>
    </row>
    <row r="51" spans="1:8" ht="29" x14ac:dyDescent="0.35">
      <c r="A51" s="128">
        <f>1+A50</f>
        <v>47</v>
      </c>
      <c r="B51" s="16" t="s">
        <v>73</v>
      </c>
      <c r="C51" s="72" t="s">
        <v>22</v>
      </c>
      <c r="D51" s="10">
        <v>27</v>
      </c>
      <c r="E51" s="23" t="s">
        <v>122</v>
      </c>
      <c r="F51" s="44">
        <v>26.96</v>
      </c>
      <c r="G51" s="24" t="s">
        <v>75</v>
      </c>
      <c r="H51" s="127" t="s">
        <v>76</v>
      </c>
    </row>
    <row r="52" spans="1:8" ht="29" x14ac:dyDescent="0.35">
      <c r="A52" s="128">
        <f t="shared" si="0"/>
        <v>48</v>
      </c>
      <c r="B52" s="16" t="s">
        <v>73</v>
      </c>
      <c r="C52" s="72" t="s">
        <v>22</v>
      </c>
      <c r="D52" s="10">
        <v>60</v>
      </c>
      <c r="E52" s="23" t="s">
        <v>123</v>
      </c>
      <c r="F52" s="44">
        <v>60</v>
      </c>
      <c r="G52" s="24" t="s">
        <v>75</v>
      </c>
      <c r="H52" s="127" t="s">
        <v>76</v>
      </c>
    </row>
    <row r="53" spans="1:8" ht="29" x14ac:dyDescent="0.35">
      <c r="A53" s="128">
        <f t="shared" si="0"/>
        <v>49</v>
      </c>
      <c r="B53" s="16" t="s">
        <v>73</v>
      </c>
      <c r="C53" s="72" t="s">
        <v>22</v>
      </c>
      <c r="D53" s="10">
        <v>25</v>
      </c>
      <c r="E53" s="25" t="s">
        <v>124</v>
      </c>
      <c r="F53" s="44">
        <v>24.79</v>
      </c>
      <c r="G53" s="24" t="s">
        <v>75</v>
      </c>
      <c r="H53" s="127" t="s">
        <v>76</v>
      </c>
    </row>
    <row r="54" spans="1:8" ht="29" x14ac:dyDescent="0.35">
      <c r="A54" s="128">
        <f t="shared" si="0"/>
        <v>50</v>
      </c>
      <c r="B54" s="16" t="s">
        <v>73</v>
      </c>
      <c r="C54" s="72" t="s">
        <v>22</v>
      </c>
      <c r="D54" s="10">
        <v>21.72</v>
      </c>
      <c r="E54" s="23" t="s">
        <v>125</v>
      </c>
      <c r="F54" s="43">
        <v>19.09</v>
      </c>
      <c r="G54" s="24" t="s">
        <v>75</v>
      </c>
      <c r="H54" s="127" t="s">
        <v>76</v>
      </c>
    </row>
    <row r="55" spans="1:8" x14ac:dyDescent="0.35">
      <c r="A55" s="128">
        <f t="shared" si="0"/>
        <v>51</v>
      </c>
      <c r="B55" s="16" t="s">
        <v>73</v>
      </c>
      <c r="C55" s="72" t="s">
        <v>22</v>
      </c>
      <c r="D55" s="10">
        <v>35</v>
      </c>
      <c r="E55" s="25" t="s">
        <v>126</v>
      </c>
      <c r="F55" s="43">
        <v>35</v>
      </c>
      <c r="G55" s="24" t="s">
        <v>75</v>
      </c>
      <c r="H55" s="127" t="s">
        <v>76</v>
      </c>
    </row>
    <row r="56" spans="1:8" x14ac:dyDescent="0.35">
      <c r="A56" s="128">
        <f t="shared" si="0"/>
        <v>52</v>
      </c>
      <c r="B56" s="16" t="s">
        <v>73</v>
      </c>
      <c r="C56" s="72" t="s">
        <v>22</v>
      </c>
      <c r="D56" s="10">
        <f>30-29.49</f>
        <v>0.51000000000000156</v>
      </c>
      <c r="E56" s="26" t="s">
        <v>127</v>
      </c>
      <c r="F56" s="66">
        <f>30-29.49</f>
        <v>0.51000000000000156</v>
      </c>
      <c r="G56" s="24" t="s">
        <v>75</v>
      </c>
      <c r="H56" s="127" t="s">
        <v>76</v>
      </c>
    </row>
    <row r="57" spans="1:8" x14ac:dyDescent="0.35">
      <c r="A57" s="128">
        <f t="shared" si="0"/>
        <v>53</v>
      </c>
      <c r="B57" s="16" t="s">
        <v>73</v>
      </c>
      <c r="C57" s="72" t="s">
        <v>22</v>
      </c>
      <c r="D57" s="10">
        <f>150-149.03</f>
        <v>0.96999999999999886</v>
      </c>
      <c r="E57" s="26" t="s">
        <v>128</v>
      </c>
      <c r="F57" s="66">
        <f>150-149.03</f>
        <v>0.96999999999999886</v>
      </c>
      <c r="G57" s="24" t="s">
        <v>75</v>
      </c>
      <c r="H57" s="127" t="s">
        <v>76</v>
      </c>
    </row>
    <row r="58" spans="1:8" x14ac:dyDescent="0.35">
      <c r="A58" s="128">
        <f t="shared" si="0"/>
        <v>54</v>
      </c>
      <c r="B58" s="16" t="s">
        <v>73</v>
      </c>
      <c r="C58" s="72" t="s">
        <v>129</v>
      </c>
      <c r="D58" s="10">
        <v>35</v>
      </c>
      <c r="E58" s="26" t="s">
        <v>130</v>
      </c>
      <c r="F58" s="43">
        <v>35</v>
      </c>
      <c r="G58" s="24" t="s">
        <v>75</v>
      </c>
      <c r="H58" s="134" t="s">
        <v>76</v>
      </c>
    </row>
    <row r="59" spans="1:8" x14ac:dyDescent="0.35">
      <c r="A59" s="128">
        <f t="shared" si="0"/>
        <v>55</v>
      </c>
      <c r="B59" s="16" t="s">
        <v>73</v>
      </c>
      <c r="C59" s="72" t="s">
        <v>129</v>
      </c>
      <c r="D59" s="10">
        <v>20.22</v>
      </c>
      <c r="E59" s="26" t="s">
        <v>131</v>
      </c>
      <c r="F59" s="43">
        <v>20.22</v>
      </c>
      <c r="G59" s="24" t="s">
        <v>110</v>
      </c>
      <c r="H59" s="127">
        <v>20.22</v>
      </c>
    </row>
    <row r="60" spans="1:8" ht="27" customHeight="1" x14ac:dyDescent="0.35">
      <c r="A60" s="128">
        <f t="shared" si="0"/>
        <v>56</v>
      </c>
      <c r="B60" s="16" t="s">
        <v>73</v>
      </c>
      <c r="C60" s="72" t="s">
        <v>129</v>
      </c>
      <c r="D60" s="10">
        <v>170</v>
      </c>
      <c r="E60" s="26" t="s">
        <v>132</v>
      </c>
      <c r="F60" s="43">
        <v>170</v>
      </c>
      <c r="G60" s="24" t="s">
        <v>110</v>
      </c>
      <c r="H60" s="134">
        <v>170</v>
      </c>
    </row>
    <row r="61" spans="1:8" ht="30.65" customHeight="1" x14ac:dyDescent="0.35">
      <c r="A61" s="128">
        <f t="shared" si="0"/>
        <v>57</v>
      </c>
      <c r="B61" s="16" t="s">
        <v>73</v>
      </c>
      <c r="C61" s="72" t="s">
        <v>129</v>
      </c>
      <c r="D61" s="27">
        <v>20.506</v>
      </c>
      <c r="E61" s="26" t="s">
        <v>133</v>
      </c>
      <c r="F61" s="50">
        <v>0</v>
      </c>
      <c r="G61" s="24" t="s">
        <v>75</v>
      </c>
      <c r="H61" s="127" t="s">
        <v>76</v>
      </c>
    </row>
    <row r="62" spans="1:8" ht="30" customHeight="1" x14ac:dyDescent="0.35">
      <c r="A62" s="128">
        <f t="shared" si="0"/>
        <v>58</v>
      </c>
      <c r="B62" s="16" t="s">
        <v>73</v>
      </c>
      <c r="C62" s="72" t="s">
        <v>134</v>
      </c>
      <c r="D62" s="10">
        <v>25</v>
      </c>
      <c r="E62" s="23" t="s">
        <v>135</v>
      </c>
      <c r="F62" s="44">
        <v>25</v>
      </c>
      <c r="G62" s="24" t="s">
        <v>75</v>
      </c>
      <c r="H62" s="127" t="s">
        <v>76</v>
      </c>
    </row>
    <row r="63" spans="1:8" x14ac:dyDescent="0.35">
      <c r="A63" s="128">
        <f t="shared" si="0"/>
        <v>59</v>
      </c>
      <c r="B63" s="16" t="s">
        <v>73</v>
      </c>
      <c r="C63" s="72" t="s">
        <v>27</v>
      </c>
      <c r="D63" s="10">
        <v>61.6</v>
      </c>
      <c r="E63" s="23" t="s">
        <v>136</v>
      </c>
      <c r="F63" s="43">
        <v>61.6</v>
      </c>
      <c r="G63" s="24" t="s">
        <v>75</v>
      </c>
      <c r="H63" s="127" t="s">
        <v>76</v>
      </c>
    </row>
    <row r="64" spans="1:8" x14ac:dyDescent="0.35">
      <c r="A64" s="128">
        <f t="shared" ref="A64:A115" si="1">1+A63</f>
        <v>60</v>
      </c>
      <c r="B64" s="16" t="s">
        <v>73</v>
      </c>
      <c r="C64" s="72" t="s">
        <v>27</v>
      </c>
      <c r="D64" s="10">
        <v>15</v>
      </c>
      <c r="E64" s="26" t="s">
        <v>137</v>
      </c>
      <c r="F64" s="43">
        <v>15</v>
      </c>
      <c r="G64" s="24" t="s">
        <v>110</v>
      </c>
      <c r="H64" s="134">
        <v>8.64</v>
      </c>
    </row>
    <row r="65" spans="1:8" x14ac:dyDescent="0.35">
      <c r="A65" s="128">
        <f t="shared" si="1"/>
        <v>61</v>
      </c>
      <c r="B65" s="16" t="s">
        <v>73</v>
      </c>
      <c r="C65" s="72" t="s">
        <v>27</v>
      </c>
      <c r="D65" s="10">
        <v>29.95</v>
      </c>
      <c r="E65" s="26" t="s">
        <v>138</v>
      </c>
      <c r="F65" s="43">
        <v>29.95</v>
      </c>
      <c r="G65" s="24" t="s">
        <v>75</v>
      </c>
      <c r="H65" s="135" t="s">
        <v>76</v>
      </c>
    </row>
    <row r="66" spans="1:8" x14ac:dyDescent="0.35">
      <c r="A66" s="128">
        <f t="shared" si="1"/>
        <v>62</v>
      </c>
      <c r="B66" s="16" t="s">
        <v>73</v>
      </c>
      <c r="C66" s="72" t="s">
        <v>27</v>
      </c>
      <c r="D66" s="10">
        <v>100</v>
      </c>
      <c r="E66" s="26" t="s">
        <v>139</v>
      </c>
      <c r="F66" s="43">
        <v>100</v>
      </c>
      <c r="G66" s="24" t="s">
        <v>75</v>
      </c>
      <c r="H66" s="134" t="s">
        <v>76</v>
      </c>
    </row>
    <row r="67" spans="1:8" x14ac:dyDescent="0.35">
      <c r="A67" s="128">
        <f t="shared" si="1"/>
        <v>63</v>
      </c>
      <c r="B67" s="16" t="s">
        <v>73</v>
      </c>
      <c r="C67" s="72" t="s">
        <v>29</v>
      </c>
      <c r="D67" s="10">
        <v>5</v>
      </c>
      <c r="E67" s="23" t="s">
        <v>111</v>
      </c>
      <c r="F67" s="44">
        <v>5</v>
      </c>
      <c r="G67" s="24" t="s">
        <v>75</v>
      </c>
      <c r="H67" s="127" t="s">
        <v>76</v>
      </c>
    </row>
    <row r="68" spans="1:8" ht="29" x14ac:dyDescent="0.35">
      <c r="A68" s="128">
        <f t="shared" si="1"/>
        <v>64</v>
      </c>
      <c r="B68" s="16" t="s">
        <v>73</v>
      </c>
      <c r="C68" s="72" t="s">
        <v>29</v>
      </c>
      <c r="D68" s="10">
        <v>4.7</v>
      </c>
      <c r="E68" s="23" t="s">
        <v>140</v>
      </c>
      <c r="F68" s="43">
        <v>4.7</v>
      </c>
      <c r="G68" s="24" t="s">
        <v>75</v>
      </c>
      <c r="H68" s="127" t="s">
        <v>76</v>
      </c>
    </row>
    <row r="69" spans="1:8" ht="29" x14ac:dyDescent="0.35">
      <c r="A69" s="128">
        <f t="shared" si="1"/>
        <v>65</v>
      </c>
      <c r="B69" s="16" t="s">
        <v>73</v>
      </c>
      <c r="C69" s="72" t="s">
        <v>31</v>
      </c>
      <c r="D69" s="10">
        <v>25</v>
      </c>
      <c r="E69" s="25" t="s">
        <v>141</v>
      </c>
      <c r="F69" s="44">
        <v>25</v>
      </c>
      <c r="G69" s="24" t="s">
        <v>75</v>
      </c>
      <c r="H69" s="127" t="s">
        <v>76</v>
      </c>
    </row>
    <row r="70" spans="1:8" ht="29" x14ac:dyDescent="0.35">
      <c r="A70" s="128">
        <f t="shared" si="1"/>
        <v>66</v>
      </c>
      <c r="B70" s="16" t="s">
        <v>73</v>
      </c>
      <c r="C70" s="72" t="s">
        <v>32</v>
      </c>
      <c r="D70" s="10">
        <v>30</v>
      </c>
      <c r="E70" s="23" t="s">
        <v>142</v>
      </c>
      <c r="F70" s="44">
        <v>30</v>
      </c>
      <c r="G70" s="24" t="s">
        <v>75</v>
      </c>
      <c r="H70" s="127" t="s">
        <v>76</v>
      </c>
    </row>
    <row r="71" spans="1:8" ht="29" x14ac:dyDescent="0.35">
      <c r="A71" s="128">
        <f t="shared" si="1"/>
        <v>67</v>
      </c>
      <c r="B71" s="16" t="s">
        <v>73</v>
      </c>
      <c r="C71" s="72" t="s">
        <v>32</v>
      </c>
      <c r="D71" s="10">
        <v>50</v>
      </c>
      <c r="E71" s="23" t="s">
        <v>143</v>
      </c>
      <c r="F71" s="43">
        <v>50</v>
      </c>
      <c r="G71" s="24" t="s">
        <v>75</v>
      </c>
      <c r="H71" s="127" t="s">
        <v>76</v>
      </c>
    </row>
    <row r="72" spans="1:8" ht="43.5" x14ac:dyDescent="0.35">
      <c r="A72" s="128">
        <f t="shared" si="1"/>
        <v>68</v>
      </c>
      <c r="B72" s="16" t="s">
        <v>73</v>
      </c>
      <c r="C72" s="72" t="s">
        <v>32</v>
      </c>
      <c r="D72" s="10">
        <v>76.5</v>
      </c>
      <c r="E72" s="25" t="s">
        <v>144</v>
      </c>
      <c r="F72" s="43">
        <v>76.5</v>
      </c>
      <c r="G72" s="24" t="s">
        <v>75</v>
      </c>
      <c r="H72" s="127" t="s">
        <v>76</v>
      </c>
    </row>
    <row r="73" spans="1:8" ht="29" x14ac:dyDescent="0.35">
      <c r="A73" s="128">
        <f t="shared" si="1"/>
        <v>69</v>
      </c>
      <c r="B73" s="16" t="s">
        <v>73</v>
      </c>
      <c r="C73" s="72" t="s">
        <v>32</v>
      </c>
      <c r="D73" s="10">
        <v>23.5</v>
      </c>
      <c r="E73" s="26" t="s">
        <v>145</v>
      </c>
      <c r="F73" s="43">
        <v>23.5</v>
      </c>
      <c r="G73" s="24" t="s">
        <v>75</v>
      </c>
      <c r="H73" s="127" t="s">
        <v>76</v>
      </c>
    </row>
    <row r="74" spans="1:8" ht="15" customHeight="1" x14ac:dyDescent="0.35">
      <c r="A74" s="128">
        <f t="shared" si="1"/>
        <v>70</v>
      </c>
      <c r="B74" s="16" t="s">
        <v>73</v>
      </c>
      <c r="C74" s="72" t="s">
        <v>32</v>
      </c>
      <c r="D74" s="10">
        <v>215.68</v>
      </c>
      <c r="E74" s="26" t="s">
        <v>146</v>
      </c>
      <c r="F74" s="43">
        <v>215.68</v>
      </c>
      <c r="G74" s="24" t="s">
        <v>75</v>
      </c>
      <c r="H74" s="127" t="s">
        <v>76</v>
      </c>
    </row>
    <row r="75" spans="1:8" ht="29" x14ac:dyDescent="0.35">
      <c r="A75" s="128">
        <f t="shared" si="1"/>
        <v>71</v>
      </c>
      <c r="B75" s="16" t="s">
        <v>73</v>
      </c>
      <c r="C75" s="72" t="s">
        <v>34</v>
      </c>
      <c r="D75" s="10">
        <v>27</v>
      </c>
      <c r="E75" s="23" t="s">
        <v>147</v>
      </c>
      <c r="F75" s="44">
        <v>27</v>
      </c>
      <c r="G75" s="24" t="s">
        <v>75</v>
      </c>
      <c r="H75" s="127" t="s">
        <v>76</v>
      </c>
    </row>
    <row r="76" spans="1:8" ht="29" x14ac:dyDescent="0.35">
      <c r="A76" s="128">
        <f t="shared" si="1"/>
        <v>72</v>
      </c>
      <c r="B76" s="16" t="s">
        <v>73</v>
      </c>
      <c r="C76" s="72" t="s">
        <v>34</v>
      </c>
      <c r="D76" s="10">
        <v>30</v>
      </c>
      <c r="E76" s="23" t="s">
        <v>148</v>
      </c>
      <c r="F76" s="44">
        <v>30</v>
      </c>
      <c r="G76" s="24" t="s">
        <v>75</v>
      </c>
      <c r="H76" s="127" t="s">
        <v>76</v>
      </c>
    </row>
    <row r="77" spans="1:8" ht="29" x14ac:dyDescent="0.35">
      <c r="A77" s="128">
        <f t="shared" si="1"/>
        <v>73</v>
      </c>
      <c r="B77" s="16" t="s">
        <v>73</v>
      </c>
      <c r="C77" s="72" t="s">
        <v>34</v>
      </c>
      <c r="D77" s="10">
        <v>45</v>
      </c>
      <c r="E77" s="23" t="s">
        <v>148</v>
      </c>
      <c r="F77" s="44">
        <v>45</v>
      </c>
      <c r="G77" s="24" t="s">
        <v>75</v>
      </c>
      <c r="H77" s="127" t="s">
        <v>76</v>
      </c>
    </row>
    <row r="78" spans="1:8" ht="29" x14ac:dyDescent="0.35">
      <c r="A78" s="128">
        <f t="shared" si="1"/>
        <v>74</v>
      </c>
      <c r="B78" s="16" t="s">
        <v>73</v>
      </c>
      <c r="C78" s="72" t="s">
        <v>34</v>
      </c>
      <c r="D78" s="10">
        <v>36</v>
      </c>
      <c r="E78" s="23" t="s">
        <v>149</v>
      </c>
      <c r="F78" s="44">
        <v>36</v>
      </c>
      <c r="G78" s="24" t="s">
        <v>75</v>
      </c>
      <c r="H78" s="127" t="s">
        <v>76</v>
      </c>
    </row>
    <row r="79" spans="1:8" x14ac:dyDescent="0.35">
      <c r="A79" s="128">
        <f t="shared" si="1"/>
        <v>75</v>
      </c>
      <c r="B79" s="16" t="s">
        <v>73</v>
      </c>
      <c r="C79" s="72" t="s">
        <v>34</v>
      </c>
      <c r="D79" s="10">
        <v>15</v>
      </c>
      <c r="E79" s="23" t="s">
        <v>150</v>
      </c>
      <c r="F79" s="44">
        <v>15</v>
      </c>
      <c r="G79" s="24" t="s">
        <v>75</v>
      </c>
      <c r="H79" s="127" t="s">
        <v>76</v>
      </c>
    </row>
    <row r="80" spans="1:8" ht="29" x14ac:dyDescent="0.35">
      <c r="A80" s="128">
        <f t="shared" si="1"/>
        <v>76</v>
      </c>
      <c r="B80" s="16" t="s">
        <v>73</v>
      </c>
      <c r="C80" s="72" t="s">
        <v>34</v>
      </c>
      <c r="D80" s="10">
        <v>100</v>
      </c>
      <c r="E80" s="25" t="s">
        <v>151</v>
      </c>
      <c r="F80" s="43">
        <v>100</v>
      </c>
      <c r="G80" s="24" t="s">
        <v>75</v>
      </c>
      <c r="H80" s="127" t="s">
        <v>76</v>
      </c>
    </row>
    <row r="81" spans="1:8" x14ac:dyDescent="0.35">
      <c r="A81" s="128">
        <f t="shared" si="1"/>
        <v>77</v>
      </c>
      <c r="B81" s="16" t="s">
        <v>73</v>
      </c>
      <c r="C81" s="72" t="s">
        <v>35</v>
      </c>
      <c r="D81" s="10">
        <v>27.7</v>
      </c>
      <c r="E81" s="23" t="s">
        <v>152</v>
      </c>
      <c r="F81" s="44">
        <v>27.7</v>
      </c>
      <c r="G81" s="24" t="s">
        <v>75</v>
      </c>
      <c r="H81" s="127" t="s">
        <v>76</v>
      </c>
    </row>
    <row r="82" spans="1:8" x14ac:dyDescent="0.35">
      <c r="A82" s="128">
        <f t="shared" si="1"/>
        <v>78</v>
      </c>
      <c r="B82" s="16" t="s">
        <v>73</v>
      </c>
      <c r="C82" s="72" t="s">
        <v>36</v>
      </c>
      <c r="D82" s="10">
        <v>21.8</v>
      </c>
      <c r="E82" s="23" t="s">
        <v>153</v>
      </c>
      <c r="F82" s="43">
        <v>16.2</v>
      </c>
      <c r="G82" s="24" t="s">
        <v>75</v>
      </c>
      <c r="H82" s="127" t="s">
        <v>76</v>
      </c>
    </row>
    <row r="83" spans="1:8" x14ac:dyDescent="0.35">
      <c r="A83" s="128">
        <f t="shared" si="1"/>
        <v>79</v>
      </c>
      <c r="B83" s="16" t="s">
        <v>73</v>
      </c>
      <c r="C83" s="72" t="s">
        <v>37</v>
      </c>
      <c r="D83" s="10">
        <v>46</v>
      </c>
      <c r="E83" s="23" t="s">
        <v>154</v>
      </c>
      <c r="F83" s="43">
        <v>46</v>
      </c>
      <c r="G83" s="24" t="s">
        <v>75</v>
      </c>
      <c r="H83" s="127" t="s">
        <v>76</v>
      </c>
    </row>
    <row r="84" spans="1:8" x14ac:dyDescent="0.35">
      <c r="A84" s="128">
        <f t="shared" si="1"/>
        <v>80</v>
      </c>
      <c r="B84" s="16" t="s">
        <v>73</v>
      </c>
      <c r="C84" s="72" t="s">
        <v>37</v>
      </c>
      <c r="D84" s="10">
        <v>18</v>
      </c>
      <c r="E84" s="25" t="s">
        <v>154</v>
      </c>
      <c r="F84" s="43">
        <v>18</v>
      </c>
      <c r="G84" s="24" t="s">
        <v>75</v>
      </c>
      <c r="H84" s="127" t="s">
        <v>76</v>
      </c>
    </row>
    <row r="85" spans="1:8" customFormat="1" x14ac:dyDescent="0.35">
      <c r="A85" s="136">
        <f t="shared" si="1"/>
        <v>81</v>
      </c>
      <c r="B85" s="82" t="s">
        <v>73</v>
      </c>
      <c r="C85" s="84" t="s">
        <v>37</v>
      </c>
      <c r="D85" s="83">
        <v>52.3</v>
      </c>
      <c r="E85" s="25" t="s">
        <v>154</v>
      </c>
      <c r="F85" s="43">
        <v>52.3</v>
      </c>
      <c r="G85" s="24" t="s">
        <v>110</v>
      </c>
      <c r="H85" s="137">
        <v>52.3</v>
      </c>
    </row>
    <row r="86" spans="1:8" x14ac:dyDescent="0.35">
      <c r="A86" s="186">
        <f t="shared" si="1"/>
        <v>82</v>
      </c>
      <c r="B86" s="195" t="s">
        <v>73</v>
      </c>
      <c r="C86" s="198" t="s">
        <v>37</v>
      </c>
      <c r="D86" s="192">
        <v>465</v>
      </c>
      <c r="E86" s="28" t="s">
        <v>155</v>
      </c>
      <c r="F86" s="138">
        <f>260+80</f>
        <v>340</v>
      </c>
      <c r="G86" s="24" t="s">
        <v>75</v>
      </c>
      <c r="H86" s="127" t="s">
        <v>76</v>
      </c>
    </row>
    <row r="87" spans="1:8" x14ac:dyDescent="0.35">
      <c r="A87" s="188"/>
      <c r="B87" s="196"/>
      <c r="C87" s="199"/>
      <c r="D87" s="193"/>
      <c r="E87" s="28" t="s">
        <v>156</v>
      </c>
      <c r="F87" s="44">
        <v>25</v>
      </c>
      <c r="G87" s="24" t="s">
        <v>75</v>
      </c>
      <c r="H87" s="127" t="s">
        <v>76</v>
      </c>
    </row>
    <row r="88" spans="1:8" x14ac:dyDescent="0.35">
      <c r="A88" s="188"/>
      <c r="B88" s="196"/>
      <c r="C88" s="199"/>
      <c r="D88" s="193"/>
      <c r="E88" s="26" t="s">
        <v>157</v>
      </c>
      <c r="F88" s="44">
        <v>7.52</v>
      </c>
      <c r="G88" s="24" t="s">
        <v>75</v>
      </c>
      <c r="H88" s="127" t="s">
        <v>76</v>
      </c>
    </row>
    <row r="89" spans="1:8" ht="15" customHeight="1" x14ac:dyDescent="0.35">
      <c r="A89" s="188"/>
      <c r="B89" s="196"/>
      <c r="C89" s="199"/>
      <c r="D89" s="193"/>
      <c r="E89" s="23" t="s">
        <v>158</v>
      </c>
      <c r="F89" s="44">
        <v>2.2599999999999998</v>
      </c>
      <c r="G89" s="24" t="s">
        <v>75</v>
      </c>
      <c r="H89" s="127" t="s">
        <v>76</v>
      </c>
    </row>
    <row r="90" spans="1:8" x14ac:dyDescent="0.35">
      <c r="A90" s="188"/>
      <c r="B90" s="196"/>
      <c r="C90" s="199"/>
      <c r="D90" s="193"/>
      <c r="E90" s="26" t="s">
        <v>159</v>
      </c>
      <c r="F90" s="44">
        <v>0.47</v>
      </c>
      <c r="G90" s="24" t="s">
        <v>75</v>
      </c>
      <c r="H90" s="127" t="s">
        <v>76</v>
      </c>
    </row>
    <row r="91" spans="1:8" x14ac:dyDescent="0.35">
      <c r="A91" s="188"/>
      <c r="B91" s="196"/>
      <c r="C91" s="199"/>
      <c r="D91" s="193"/>
      <c r="E91" s="26" t="s">
        <v>160</v>
      </c>
      <c r="F91" s="44">
        <v>6.43</v>
      </c>
      <c r="G91" s="24" t="s">
        <v>75</v>
      </c>
      <c r="H91" s="127" t="s">
        <v>76</v>
      </c>
    </row>
    <row r="92" spans="1:8" x14ac:dyDescent="0.35">
      <c r="A92" s="188"/>
      <c r="B92" s="196"/>
      <c r="C92" s="199"/>
      <c r="D92" s="193"/>
      <c r="E92" s="26" t="s">
        <v>161</v>
      </c>
      <c r="F92" s="44">
        <v>42.5</v>
      </c>
      <c r="G92" s="24" t="s">
        <v>162</v>
      </c>
      <c r="H92" s="127">
        <v>42.5</v>
      </c>
    </row>
    <row r="93" spans="1:8" x14ac:dyDescent="0.35">
      <c r="A93" s="188"/>
      <c r="B93" s="196"/>
      <c r="C93" s="199"/>
      <c r="D93" s="193"/>
      <c r="E93" s="26" t="s">
        <v>163</v>
      </c>
      <c r="F93" s="44">
        <v>13.5</v>
      </c>
      <c r="G93" s="24" t="s">
        <v>75</v>
      </c>
      <c r="H93" s="127" t="s">
        <v>76</v>
      </c>
    </row>
    <row r="94" spans="1:8" x14ac:dyDescent="0.35">
      <c r="A94" s="187"/>
      <c r="B94" s="197"/>
      <c r="C94" s="200"/>
      <c r="D94" s="194"/>
      <c r="E94" s="26" t="s">
        <v>164</v>
      </c>
      <c r="F94" s="44">
        <v>13</v>
      </c>
      <c r="G94" s="24" t="s">
        <v>75</v>
      </c>
      <c r="H94" s="127" t="s">
        <v>76</v>
      </c>
    </row>
    <row r="95" spans="1:8" customFormat="1" x14ac:dyDescent="0.35">
      <c r="A95" s="128">
        <f>1+A86</f>
        <v>83</v>
      </c>
      <c r="B95" s="16" t="s">
        <v>73</v>
      </c>
      <c r="C95" s="74" t="s">
        <v>37</v>
      </c>
      <c r="D95" s="10">
        <v>300</v>
      </c>
      <c r="E95" s="26" t="s">
        <v>165</v>
      </c>
      <c r="F95" s="44">
        <v>300</v>
      </c>
      <c r="G95" s="24" t="s">
        <v>110</v>
      </c>
      <c r="H95" s="139">
        <v>300</v>
      </c>
    </row>
    <row r="96" spans="1:8" x14ac:dyDescent="0.35">
      <c r="A96" s="128">
        <f t="shared" si="1"/>
        <v>84</v>
      </c>
      <c r="B96" s="16" t="s">
        <v>73</v>
      </c>
      <c r="C96" s="72" t="s">
        <v>37</v>
      </c>
      <c r="D96" s="29">
        <v>100</v>
      </c>
      <c r="E96" s="26" t="s">
        <v>154</v>
      </c>
      <c r="F96" s="44">
        <v>100</v>
      </c>
      <c r="G96" s="24" t="s">
        <v>110</v>
      </c>
      <c r="H96" s="127">
        <v>70.69</v>
      </c>
    </row>
    <row r="97" spans="1:8" x14ac:dyDescent="0.35">
      <c r="A97" s="128">
        <f t="shared" si="1"/>
        <v>85</v>
      </c>
      <c r="B97" s="16" t="s">
        <v>73</v>
      </c>
      <c r="C97" s="72" t="s">
        <v>39</v>
      </c>
      <c r="D97" s="10">
        <v>20</v>
      </c>
      <c r="E97" s="23" t="s">
        <v>111</v>
      </c>
      <c r="F97" s="44">
        <v>20</v>
      </c>
      <c r="G97" s="24" t="s">
        <v>75</v>
      </c>
      <c r="H97" s="127" t="s">
        <v>76</v>
      </c>
    </row>
    <row r="98" spans="1:8" x14ac:dyDescent="0.35">
      <c r="A98" s="128">
        <f t="shared" si="1"/>
        <v>86</v>
      </c>
      <c r="B98" s="16" t="s">
        <v>73</v>
      </c>
      <c r="C98" s="72" t="s">
        <v>39</v>
      </c>
      <c r="D98" s="10">
        <v>20</v>
      </c>
      <c r="E98" s="23" t="s">
        <v>166</v>
      </c>
      <c r="F98" s="44">
        <v>20</v>
      </c>
      <c r="G98" s="24" t="s">
        <v>75</v>
      </c>
      <c r="H98" s="127" t="s">
        <v>76</v>
      </c>
    </row>
    <row r="99" spans="1:8" x14ac:dyDescent="0.35">
      <c r="A99" s="128">
        <f t="shared" si="1"/>
        <v>87</v>
      </c>
      <c r="B99" s="16" t="s">
        <v>73</v>
      </c>
      <c r="C99" s="72" t="s">
        <v>39</v>
      </c>
      <c r="D99" s="10">
        <v>20</v>
      </c>
      <c r="E99" s="23" t="s">
        <v>167</v>
      </c>
      <c r="F99" s="44">
        <v>20</v>
      </c>
      <c r="G99" s="24" t="s">
        <v>75</v>
      </c>
      <c r="H99" s="127" t="s">
        <v>76</v>
      </c>
    </row>
    <row r="100" spans="1:8" ht="43.5" x14ac:dyDescent="0.35">
      <c r="A100" s="128">
        <f t="shared" si="1"/>
        <v>88</v>
      </c>
      <c r="B100" s="16" t="s">
        <v>73</v>
      </c>
      <c r="C100" s="72" t="s">
        <v>39</v>
      </c>
      <c r="D100" s="10">
        <v>25</v>
      </c>
      <c r="E100" s="23" t="s">
        <v>168</v>
      </c>
      <c r="F100" s="44">
        <v>25</v>
      </c>
      <c r="G100" s="24" t="s">
        <v>75</v>
      </c>
      <c r="H100" s="127" t="s">
        <v>76</v>
      </c>
    </row>
    <row r="101" spans="1:8" ht="29" x14ac:dyDescent="0.35">
      <c r="A101" s="128">
        <f t="shared" si="1"/>
        <v>89</v>
      </c>
      <c r="B101" s="16" t="s">
        <v>73</v>
      </c>
      <c r="C101" s="72" t="s">
        <v>39</v>
      </c>
      <c r="D101" s="10">
        <v>30</v>
      </c>
      <c r="E101" s="23" t="s">
        <v>169</v>
      </c>
      <c r="F101" s="44">
        <v>30</v>
      </c>
      <c r="G101" s="24" t="s">
        <v>75</v>
      </c>
      <c r="H101" s="127" t="s">
        <v>76</v>
      </c>
    </row>
    <row r="102" spans="1:8" ht="29" x14ac:dyDescent="0.35">
      <c r="A102" s="128">
        <f t="shared" si="1"/>
        <v>90</v>
      </c>
      <c r="B102" s="16" t="s">
        <v>73</v>
      </c>
      <c r="C102" s="72" t="s">
        <v>39</v>
      </c>
      <c r="D102" s="10">
        <v>25</v>
      </c>
      <c r="E102" s="23" t="s">
        <v>170</v>
      </c>
      <c r="F102" s="43">
        <v>25</v>
      </c>
      <c r="G102" s="24" t="s">
        <v>75</v>
      </c>
      <c r="H102" s="127" t="s">
        <v>76</v>
      </c>
    </row>
    <row r="103" spans="1:8" x14ac:dyDescent="0.35">
      <c r="A103" s="128">
        <f t="shared" si="1"/>
        <v>91</v>
      </c>
      <c r="B103" s="16" t="s">
        <v>73</v>
      </c>
      <c r="C103" s="72" t="s">
        <v>39</v>
      </c>
      <c r="D103" s="10">
        <v>20</v>
      </c>
      <c r="E103" s="23" t="s">
        <v>171</v>
      </c>
      <c r="F103" s="43">
        <v>20</v>
      </c>
      <c r="G103" s="24" t="s">
        <v>75</v>
      </c>
      <c r="H103" s="127" t="s">
        <v>76</v>
      </c>
    </row>
    <row r="104" spans="1:8" x14ac:dyDescent="0.35">
      <c r="A104" s="128">
        <f t="shared" si="1"/>
        <v>92</v>
      </c>
      <c r="B104" s="16" t="s">
        <v>73</v>
      </c>
      <c r="C104" s="72" t="s">
        <v>39</v>
      </c>
      <c r="D104" s="10">
        <v>13</v>
      </c>
      <c r="E104" s="25" t="s">
        <v>172</v>
      </c>
      <c r="F104" s="43">
        <v>13</v>
      </c>
      <c r="G104" s="24" t="s">
        <v>75</v>
      </c>
      <c r="H104" s="127" t="s">
        <v>76</v>
      </c>
    </row>
    <row r="105" spans="1:8" x14ac:dyDescent="0.35">
      <c r="A105" s="128">
        <f t="shared" si="1"/>
        <v>93</v>
      </c>
      <c r="B105" s="16" t="s">
        <v>73</v>
      </c>
      <c r="C105" s="72" t="s">
        <v>39</v>
      </c>
      <c r="D105" s="10">
        <v>19.72</v>
      </c>
      <c r="E105" s="25" t="s">
        <v>173</v>
      </c>
      <c r="F105" s="43">
        <v>19.72</v>
      </c>
      <c r="G105" s="24" t="s">
        <v>75</v>
      </c>
      <c r="H105" s="127" t="s">
        <v>76</v>
      </c>
    </row>
    <row r="106" spans="1:8" x14ac:dyDescent="0.35">
      <c r="A106" s="128">
        <f t="shared" si="1"/>
        <v>94</v>
      </c>
      <c r="B106" s="16" t="s">
        <v>73</v>
      </c>
      <c r="C106" s="72" t="s">
        <v>39</v>
      </c>
      <c r="D106" s="10">
        <v>149.72</v>
      </c>
      <c r="E106" s="25" t="s">
        <v>174</v>
      </c>
      <c r="F106" s="43">
        <v>149.72</v>
      </c>
      <c r="G106" s="24" t="s">
        <v>75</v>
      </c>
      <c r="H106" s="127" t="s">
        <v>76</v>
      </c>
    </row>
    <row r="107" spans="1:8" x14ac:dyDescent="0.35">
      <c r="A107" s="169">
        <f t="shared" si="1"/>
        <v>95</v>
      </c>
      <c r="B107" s="170" t="s">
        <v>73</v>
      </c>
      <c r="C107" s="177" t="s">
        <v>39</v>
      </c>
      <c r="D107" s="172">
        <f>47-34.16</f>
        <v>12.840000000000003</v>
      </c>
      <c r="E107" s="178" t="s">
        <v>175</v>
      </c>
      <c r="F107" s="174">
        <f>47-34.16</f>
        <v>12.840000000000003</v>
      </c>
      <c r="G107" s="179" t="s">
        <v>75</v>
      </c>
      <c r="H107" s="180" t="s">
        <v>76</v>
      </c>
    </row>
    <row r="108" spans="1:8" ht="29" x14ac:dyDescent="0.35">
      <c r="A108" s="169">
        <f t="shared" si="1"/>
        <v>96</v>
      </c>
      <c r="B108" s="170" t="s">
        <v>73</v>
      </c>
      <c r="C108" s="177" t="s">
        <v>39</v>
      </c>
      <c r="D108" s="172">
        <v>95</v>
      </c>
      <c r="E108" s="173" t="s">
        <v>176</v>
      </c>
      <c r="F108" s="174">
        <v>95</v>
      </c>
      <c r="G108" s="179" t="s">
        <v>75</v>
      </c>
      <c r="H108" s="180" t="s">
        <v>76</v>
      </c>
    </row>
    <row r="109" spans="1:8" ht="29" x14ac:dyDescent="0.35">
      <c r="A109" s="169">
        <f t="shared" si="1"/>
        <v>97</v>
      </c>
      <c r="B109" s="170" t="s">
        <v>73</v>
      </c>
      <c r="C109" s="177" t="s">
        <v>39</v>
      </c>
      <c r="D109" s="172">
        <v>38</v>
      </c>
      <c r="E109" s="173" t="s">
        <v>177</v>
      </c>
      <c r="F109" s="174">
        <v>38</v>
      </c>
      <c r="G109" s="179" t="s">
        <v>75</v>
      </c>
      <c r="H109" s="180" t="s">
        <v>76</v>
      </c>
    </row>
    <row r="110" spans="1:8" x14ac:dyDescent="0.35">
      <c r="A110" s="169">
        <f t="shared" si="1"/>
        <v>98</v>
      </c>
      <c r="B110" s="170" t="s">
        <v>73</v>
      </c>
      <c r="C110" s="177" t="s">
        <v>39</v>
      </c>
      <c r="D110" s="172">
        <f>250-130</f>
        <v>120</v>
      </c>
      <c r="E110" s="38" t="s">
        <v>178</v>
      </c>
      <c r="F110" s="172">
        <v>120</v>
      </c>
      <c r="G110" s="179" t="s">
        <v>110</v>
      </c>
      <c r="H110" s="180">
        <v>120</v>
      </c>
    </row>
    <row r="111" spans="1:8" ht="29" x14ac:dyDescent="0.35">
      <c r="A111" s="128">
        <f t="shared" si="1"/>
        <v>99</v>
      </c>
      <c r="B111" s="16" t="s">
        <v>73</v>
      </c>
      <c r="C111" s="72" t="s">
        <v>43</v>
      </c>
      <c r="D111" s="10">
        <v>17</v>
      </c>
      <c r="E111" s="23" t="s">
        <v>179</v>
      </c>
      <c r="F111" s="44">
        <v>17</v>
      </c>
      <c r="G111" s="24" t="s">
        <v>75</v>
      </c>
      <c r="H111" s="127" t="s">
        <v>76</v>
      </c>
    </row>
    <row r="112" spans="1:8" ht="43.5" x14ac:dyDescent="0.35">
      <c r="A112" s="128">
        <f t="shared" si="1"/>
        <v>100</v>
      </c>
      <c r="B112" s="16" t="s">
        <v>73</v>
      </c>
      <c r="C112" s="72" t="s">
        <v>43</v>
      </c>
      <c r="D112" s="10">
        <v>20</v>
      </c>
      <c r="E112" s="25" t="s">
        <v>180</v>
      </c>
      <c r="F112" s="44">
        <v>20</v>
      </c>
      <c r="G112" s="24" t="s">
        <v>75</v>
      </c>
      <c r="H112" s="127" t="s">
        <v>76</v>
      </c>
    </row>
    <row r="113" spans="1:8" ht="58" x14ac:dyDescent="0.35">
      <c r="A113" s="128">
        <f t="shared" si="1"/>
        <v>101</v>
      </c>
      <c r="B113" s="16" t="s">
        <v>73</v>
      </c>
      <c r="C113" s="72" t="s">
        <v>43</v>
      </c>
      <c r="D113" s="10">
        <v>34.54</v>
      </c>
      <c r="E113" s="140" t="s">
        <v>181</v>
      </c>
      <c r="F113" s="43">
        <v>34.54</v>
      </c>
      <c r="G113" s="24" t="s">
        <v>75</v>
      </c>
      <c r="H113" s="127" t="s">
        <v>76</v>
      </c>
    </row>
    <row r="114" spans="1:8" x14ac:dyDescent="0.35">
      <c r="A114" s="128">
        <f t="shared" si="1"/>
        <v>102</v>
      </c>
      <c r="B114" s="16" t="s">
        <v>73</v>
      </c>
      <c r="C114" s="72" t="s">
        <v>43</v>
      </c>
      <c r="D114" s="10">
        <v>25</v>
      </c>
      <c r="E114" s="25" t="s">
        <v>182</v>
      </c>
      <c r="F114" s="43">
        <v>25</v>
      </c>
      <c r="G114" s="24" t="s">
        <v>75</v>
      </c>
      <c r="H114" s="127" t="s">
        <v>76</v>
      </c>
    </row>
    <row r="115" spans="1:8" x14ac:dyDescent="0.35">
      <c r="A115" s="186">
        <f t="shared" si="1"/>
        <v>103</v>
      </c>
      <c r="B115" s="189" t="s">
        <v>73</v>
      </c>
      <c r="C115" s="191" t="s">
        <v>44</v>
      </c>
      <c r="D115" s="190">
        <v>100</v>
      </c>
      <c r="E115" s="25" t="s">
        <v>183</v>
      </c>
      <c r="F115" s="43">
        <v>38.950000000000003</v>
      </c>
      <c r="G115" s="24" t="s">
        <v>110</v>
      </c>
      <c r="H115" s="127">
        <v>38.950000000000003</v>
      </c>
    </row>
    <row r="116" spans="1:8" ht="29" x14ac:dyDescent="0.35">
      <c r="A116" s="188"/>
      <c r="B116" s="189"/>
      <c r="C116" s="191"/>
      <c r="D116" s="190"/>
      <c r="E116" s="30" t="s">
        <v>184</v>
      </c>
      <c r="F116" s="43">
        <v>26.28</v>
      </c>
      <c r="G116" s="24" t="s">
        <v>75</v>
      </c>
      <c r="H116" s="127" t="s">
        <v>76</v>
      </c>
    </row>
    <row r="117" spans="1:8" ht="29" x14ac:dyDescent="0.35">
      <c r="A117" s="187"/>
      <c r="B117" s="189"/>
      <c r="C117" s="191"/>
      <c r="D117" s="190"/>
      <c r="E117" s="30" t="s">
        <v>185</v>
      </c>
      <c r="F117" s="43">
        <v>29.29</v>
      </c>
      <c r="G117" s="24" t="s">
        <v>75</v>
      </c>
      <c r="H117" s="127" t="s">
        <v>76</v>
      </c>
    </row>
    <row r="118" spans="1:8" x14ac:dyDescent="0.35">
      <c r="A118" s="186">
        <f>1+A115</f>
        <v>104</v>
      </c>
      <c r="B118" s="189" t="s">
        <v>73</v>
      </c>
      <c r="C118" s="191" t="s">
        <v>17</v>
      </c>
      <c r="D118" s="190">
        <v>250</v>
      </c>
      <c r="E118" s="23" t="s">
        <v>186</v>
      </c>
      <c r="F118" s="46">
        <v>8.4700000000000006</v>
      </c>
      <c r="G118" s="24" t="s">
        <v>75</v>
      </c>
      <c r="H118" s="127" t="s">
        <v>76</v>
      </c>
    </row>
    <row r="119" spans="1:8" ht="29" x14ac:dyDescent="0.35">
      <c r="A119" s="188"/>
      <c r="B119" s="189"/>
      <c r="C119" s="191"/>
      <c r="D119" s="190"/>
      <c r="E119" s="23" t="s">
        <v>187</v>
      </c>
      <c r="F119" s="46">
        <v>19.920000000000002</v>
      </c>
      <c r="G119" s="24" t="s">
        <v>75</v>
      </c>
      <c r="H119" s="127" t="s">
        <v>76</v>
      </c>
    </row>
    <row r="120" spans="1:8" x14ac:dyDescent="0.35">
      <c r="A120" s="188"/>
      <c r="B120" s="189"/>
      <c r="C120" s="191"/>
      <c r="D120" s="190"/>
      <c r="E120" s="23" t="s">
        <v>188</v>
      </c>
      <c r="F120" s="46">
        <v>20</v>
      </c>
      <c r="G120" s="24" t="s">
        <v>75</v>
      </c>
      <c r="H120" s="127" t="s">
        <v>76</v>
      </c>
    </row>
    <row r="121" spans="1:8" x14ac:dyDescent="0.35">
      <c r="A121" s="188"/>
      <c r="B121" s="189"/>
      <c r="C121" s="191"/>
      <c r="D121" s="190"/>
      <c r="E121" s="23" t="s">
        <v>189</v>
      </c>
      <c r="F121" s="46">
        <v>19.989999999999998</v>
      </c>
      <c r="G121" s="24" t="s">
        <v>75</v>
      </c>
      <c r="H121" s="127" t="s">
        <v>76</v>
      </c>
    </row>
    <row r="122" spans="1:8" x14ac:dyDescent="0.35">
      <c r="A122" s="188"/>
      <c r="B122" s="189"/>
      <c r="C122" s="191"/>
      <c r="D122" s="190"/>
      <c r="E122" s="23" t="s">
        <v>190</v>
      </c>
      <c r="F122" s="46">
        <v>13.76</v>
      </c>
      <c r="G122" s="24" t="s">
        <v>75</v>
      </c>
      <c r="H122" s="127" t="s">
        <v>76</v>
      </c>
    </row>
    <row r="123" spans="1:8" ht="29" x14ac:dyDescent="0.35">
      <c r="A123" s="188"/>
      <c r="B123" s="189"/>
      <c r="C123" s="191"/>
      <c r="D123" s="190"/>
      <c r="E123" s="23" t="s">
        <v>191</v>
      </c>
      <c r="F123" s="46">
        <v>12.83</v>
      </c>
      <c r="G123" s="24" t="s">
        <v>75</v>
      </c>
      <c r="H123" s="127" t="s">
        <v>76</v>
      </c>
    </row>
    <row r="124" spans="1:8" ht="17.5" customHeight="1" x14ac:dyDescent="0.35">
      <c r="A124" s="188"/>
      <c r="B124" s="189"/>
      <c r="C124" s="191"/>
      <c r="D124" s="190"/>
      <c r="E124" s="23" t="s">
        <v>192</v>
      </c>
      <c r="F124" s="46">
        <v>14.03</v>
      </c>
      <c r="G124" s="24" t="s">
        <v>75</v>
      </c>
      <c r="H124" s="127" t="s">
        <v>76</v>
      </c>
    </row>
    <row r="125" spans="1:8" x14ac:dyDescent="0.35">
      <c r="A125" s="188"/>
      <c r="B125" s="189"/>
      <c r="C125" s="191"/>
      <c r="D125" s="190"/>
      <c r="E125" s="23" t="s">
        <v>193</v>
      </c>
      <c r="F125" s="46">
        <v>18</v>
      </c>
      <c r="G125" s="24" t="s">
        <v>75</v>
      </c>
      <c r="H125" s="127" t="s">
        <v>76</v>
      </c>
    </row>
    <row r="126" spans="1:8" ht="29" x14ac:dyDescent="0.35">
      <c r="A126" s="188"/>
      <c r="B126" s="189"/>
      <c r="C126" s="191"/>
      <c r="D126" s="190"/>
      <c r="E126" s="23" t="s">
        <v>194</v>
      </c>
      <c r="F126" s="46">
        <v>29.72</v>
      </c>
      <c r="G126" s="24" t="s">
        <v>75</v>
      </c>
      <c r="H126" s="127" t="s">
        <v>76</v>
      </c>
    </row>
    <row r="127" spans="1:8" ht="29" x14ac:dyDescent="0.35">
      <c r="A127" s="188"/>
      <c r="B127" s="189"/>
      <c r="C127" s="191"/>
      <c r="D127" s="190"/>
      <c r="E127" s="23" t="s">
        <v>195</v>
      </c>
      <c r="F127" s="46">
        <v>13.86</v>
      </c>
      <c r="G127" s="24" t="s">
        <v>75</v>
      </c>
      <c r="H127" s="127" t="s">
        <v>76</v>
      </c>
    </row>
    <row r="128" spans="1:8" ht="29" x14ac:dyDescent="0.35">
      <c r="A128" s="188"/>
      <c r="B128" s="189"/>
      <c r="C128" s="191"/>
      <c r="D128" s="190"/>
      <c r="E128" s="23" t="s">
        <v>196</v>
      </c>
      <c r="F128" s="46">
        <v>29.45</v>
      </c>
      <c r="G128" s="24" t="s">
        <v>75</v>
      </c>
      <c r="H128" s="127" t="s">
        <v>76</v>
      </c>
    </row>
    <row r="129" spans="1:8" x14ac:dyDescent="0.35">
      <c r="A129" s="188"/>
      <c r="B129" s="189"/>
      <c r="C129" s="191"/>
      <c r="D129" s="190"/>
      <c r="E129" s="23" t="s">
        <v>197</v>
      </c>
      <c r="F129" s="46">
        <v>14.95</v>
      </c>
      <c r="G129" s="24" t="s">
        <v>75</v>
      </c>
      <c r="H129" s="127" t="s">
        <v>76</v>
      </c>
    </row>
    <row r="130" spans="1:8" ht="29" x14ac:dyDescent="0.35">
      <c r="A130" s="188"/>
      <c r="B130" s="189"/>
      <c r="C130" s="191"/>
      <c r="D130" s="190"/>
      <c r="E130" s="23" t="s">
        <v>198</v>
      </c>
      <c r="F130" s="46">
        <v>30</v>
      </c>
      <c r="G130" s="24" t="s">
        <v>75</v>
      </c>
      <c r="H130" s="127" t="s">
        <v>76</v>
      </c>
    </row>
    <row r="131" spans="1:8" x14ac:dyDescent="0.35">
      <c r="A131" s="186">
        <f>+A118+1</f>
        <v>105</v>
      </c>
      <c r="B131" s="189" t="s">
        <v>73</v>
      </c>
      <c r="C131" s="191" t="s">
        <v>17</v>
      </c>
      <c r="D131" s="190">
        <v>100</v>
      </c>
      <c r="E131" s="23" t="s">
        <v>199</v>
      </c>
      <c r="F131" s="47">
        <v>19.989999999999998</v>
      </c>
      <c r="G131" s="24" t="s">
        <v>75</v>
      </c>
      <c r="H131" s="127" t="s">
        <v>76</v>
      </c>
    </row>
    <row r="132" spans="1:8" ht="29" x14ac:dyDescent="0.35">
      <c r="A132" s="188"/>
      <c r="B132" s="189"/>
      <c r="C132" s="191"/>
      <c r="D132" s="190"/>
      <c r="E132" s="23" t="s">
        <v>200</v>
      </c>
      <c r="F132" s="47">
        <v>38.78</v>
      </c>
      <c r="G132" s="24" t="s">
        <v>75</v>
      </c>
      <c r="H132" s="127" t="s">
        <v>76</v>
      </c>
    </row>
    <row r="133" spans="1:8" ht="58" x14ac:dyDescent="0.35">
      <c r="A133" s="188"/>
      <c r="B133" s="189"/>
      <c r="C133" s="191"/>
      <c r="D133" s="190"/>
      <c r="E133" s="23" t="s">
        <v>201</v>
      </c>
      <c r="F133" s="47">
        <v>19.98</v>
      </c>
      <c r="G133" s="24" t="s">
        <v>75</v>
      </c>
      <c r="H133" s="127" t="s">
        <v>76</v>
      </c>
    </row>
    <row r="134" spans="1:8" x14ac:dyDescent="0.35">
      <c r="A134" s="187"/>
      <c r="B134" s="189"/>
      <c r="C134" s="191"/>
      <c r="D134" s="190"/>
      <c r="E134" s="23" t="s">
        <v>202</v>
      </c>
      <c r="F134" s="47">
        <v>19.12</v>
      </c>
      <c r="G134" s="24" t="s">
        <v>75</v>
      </c>
      <c r="H134" s="127" t="s">
        <v>76</v>
      </c>
    </row>
    <row r="135" spans="1:8" ht="29" x14ac:dyDescent="0.35">
      <c r="A135" s="186">
        <f>1+A131</f>
        <v>106</v>
      </c>
      <c r="B135" s="189" t="s">
        <v>73</v>
      </c>
      <c r="C135" s="191" t="s">
        <v>17</v>
      </c>
      <c r="D135" s="190">
        <v>150</v>
      </c>
      <c r="E135" s="25" t="s">
        <v>203</v>
      </c>
      <c r="F135" s="47">
        <v>9.0399999999999991</v>
      </c>
      <c r="G135" s="24" t="s">
        <v>75</v>
      </c>
      <c r="H135" s="127" t="s">
        <v>76</v>
      </c>
    </row>
    <row r="136" spans="1:8" ht="29" x14ac:dyDescent="0.35">
      <c r="A136" s="188"/>
      <c r="B136" s="189"/>
      <c r="C136" s="191"/>
      <c r="D136" s="190"/>
      <c r="E136" s="25" t="s">
        <v>204</v>
      </c>
      <c r="F136" s="47">
        <v>9.92</v>
      </c>
      <c r="G136" s="24" t="s">
        <v>75</v>
      </c>
      <c r="H136" s="127" t="s">
        <v>76</v>
      </c>
    </row>
    <row r="137" spans="1:8" ht="29" x14ac:dyDescent="0.35">
      <c r="A137" s="188"/>
      <c r="B137" s="189"/>
      <c r="C137" s="191"/>
      <c r="D137" s="190"/>
      <c r="E137" s="25" t="s">
        <v>205</v>
      </c>
      <c r="F137" s="47">
        <v>50</v>
      </c>
      <c r="G137" s="24" t="s">
        <v>75</v>
      </c>
      <c r="H137" s="127" t="s">
        <v>76</v>
      </c>
    </row>
    <row r="138" spans="1:8" ht="29" x14ac:dyDescent="0.35">
      <c r="A138" s="188"/>
      <c r="B138" s="189"/>
      <c r="C138" s="191"/>
      <c r="D138" s="190"/>
      <c r="E138" s="25" t="s">
        <v>206</v>
      </c>
      <c r="F138" s="47">
        <v>10</v>
      </c>
      <c r="G138" s="24" t="s">
        <v>110</v>
      </c>
      <c r="H138" s="127">
        <v>9.25</v>
      </c>
    </row>
    <row r="139" spans="1:8" x14ac:dyDescent="0.35">
      <c r="A139" s="188"/>
      <c r="B139" s="189"/>
      <c r="C139" s="191"/>
      <c r="D139" s="190"/>
      <c r="E139" s="25" t="s">
        <v>207</v>
      </c>
      <c r="F139" s="47">
        <v>10</v>
      </c>
      <c r="G139" s="24" t="s">
        <v>75</v>
      </c>
      <c r="H139" s="127" t="s">
        <v>76</v>
      </c>
    </row>
    <row r="140" spans="1:8" ht="29" x14ac:dyDescent="0.35">
      <c r="A140" s="188"/>
      <c r="B140" s="189"/>
      <c r="C140" s="191"/>
      <c r="D140" s="190"/>
      <c r="E140" s="25" t="s">
        <v>208</v>
      </c>
      <c r="F140" s="47">
        <v>37.85</v>
      </c>
      <c r="G140" s="31" t="s">
        <v>75</v>
      </c>
      <c r="H140" s="127" t="s">
        <v>76</v>
      </c>
    </row>
    <row r="141" spans="1:8" ht="29" x14ac:dyDescent="0.35">
      <c r="A141" s="201">
        <f>1+A135</f>
        <v>107</v>
      </c>
      <c r="B141" s="201" t="s">
        <v>73</v>
      </c>
      <c r="C141" s="201" t="s">
        <v>17</v>
      </c>
      <c r="D141" s="201">
        <v>500</v>
      </c>
      <c r="E141" s="32" t="s">
        <v>209</v>
      </c>
      <c r="F141" s="47">
        <v>20</v>
      </c>
      <c r="G141" s="24" t="s">
        <v>75</v>
      </c>
      <c r="H141" s="127" t="s">
        <v>76</v>
      </c>
    </row>
    <row r="142" spans="1:8" x14ac:dyDescent="0.35">
      <c r="A142" s="202"/>
      <c r="B142" s="202"/>
      <c r="C142" s="202"/>
      <c r="D142" s="202"/>
      <c r="E142" s="32" t="s">
        <v>210</v>
      </c>
      <c r="F142" s="48">
        <v>38</v>
      </c>
      <c r="G142" s="24" t="s">
        <v>75</v>
      </c>
      <c r="H142" s="127" t="s">
        <v>76</v>
      </c>
    </row>
    <row r="143" spans="1:8" ht="29" x14ac:dyDescent="0.35">
      <c r="A143" s="202"/>
      <c r="B143" s="202"/>
      <c r="C143" s="202"/>
      <c r="D143" s="202"/>
      <c r="E143" s="32" t="s">
        <v>211</v>
      </c>
      <c r="F143" s="47">
        <v>37.700000000000003</v>
      </c>
      <c r="G143" s="24" t="s">
        <v>75</v>
      </c>
      <c r="H143" s="127" t="s">
        <v>76</v>
      </c>
    </row>
    <row r="144" spans="1:8" x14ac:dyDescent="0.35">
      <c r="A144" s="202"/>
      <c r="B144" s="202"/>
      <c r="C144" s="202"/>
      <c r="D144" s="202"/>
      <c r="E144" s="32" t="s">
        <v>212</v>
      </c>
      <c r="F144" s="47">
        <v>29.5</v>
      </c>
      <c r="G144" s="24" t="s">
        <v>75</v>
      </c>
      <c r="H144" s="127" t="s">
        <v>76</v>
      </c>
    </row>
    <row r="145" spans="1:8" ht="40.5" customHeight="1" x14ac:dyDescent="0.35">
      <c r="A145" s="202"/>
      <c r="B145" s="202"/>
      <c r="C145" s="202"/>
      <c r="D145" s="202"/>
      <c r="E145" s="32" t="s">
        <v>213</v>
      </c>
      <c r="F145" s="47">
        <v>9.36</v>
      </c>
      <c r="G145" s="24" t="s">
        <v>110</v>
      </c>
      <c r="H145" s="134">
        <v>8.99</v>
      </c>
    </row>
    <row r="146" spans="1:8" ht="29" x14ac:dyDescent="0.35">
      <c r="A146" s="202"/>
      <c r="B146" s="202"/>
      <c r="C146" s="202"/>
      <c r="D146" s="202"/>
      <c r="E146" s="32" t="s">
        <v>214</v>
      </c>
      <c r="F146" s="47">
        <v>50</v>
      </c>
      <c r="G146" s="24" t="s">
        <v>110</v>
      </c>
      <c r="H146" s="134">
        <v>47.22</v>
      </c>
    </row>
    <row r="147" spans="1:8" x14ac:dyDescent="0.35">
      <c r="A147" s="202"/>
      <c r="B147" s="202"/>
      <c r="C147" s="202"/>
      <c r="D147" s="202"/>
      <c r="E147" s="32" t="s">
        <v>215</v>
      </c>
      <c r="F147" s="47">
        <v>39.700000000000003</v>
      </c>
      <c r="G147" s="24" t="s">
        <v>110</v>
      </c>
      <c r="H147" s="134">
        <v>38.11</v>
      </c>
    </row>
    <row r="148" spans="1:8" x14ac:dyDescent="0.35">
      <c r="A148" s="202"/>
      <c r="B148" s="202"/>
      <c r="C148" s="202"/>
      <c r="D148" s="202"/>
      <c r="E148" s="32" t="s">
        <v>216</v>
      </c>
      <c r="F148" s="47">
        <v>21.1</v>
      </c>
      <c r="G148" s="24" t="s">
        <v>75</v>
      </c>
      <c r="H148" s="127" t="s">
        <v>76</v>
      </c>
    </row>
    <row r="149" spans="1:8" ht="45" customHeight="1" x14ac:dyDescent="0.35">
      <c r="A149" s="202"/>
      <c r="B149" s="202"/>
      <c r="C149" s="202"/>
      <c r="D149" s="202"/>
      <c r="E149" s="33" t="s">
        <v>217</v>
      </c>
      <c r="F149" s="47">
        <v>56.7</v>
      </c>
      <c r="G149" s="24" t="s">
        <v>75</v>
      </c>
      <c r="H149" s="127" t="s">
        <v>76</v>
      </c>
    </row>
    <row r="150" spans="1:8" ht="58.5" customHeight="1" x14ac:dyDescent="0.35">
      <c r="A150" s="202"/>
      <c r="B150" s="202"/>
      <c r="C150" s="202"/>
      <c r="D150" s="202"/>
      <c r="E150" s="34" t="s">
        <v>218</v>
      </c>
      <c r="F150" s="43">
        <v>10.5</v>
      </c>
      <c r="G150" s="24" t="s">
        <v>110</v>
      </c>
      <c r="H150" s="134">
        <v>10.5</v>
      </c>
    </row>
    <row r="151" spans="1:8" ht="29" x14ac:dyDescent="0.35">
      <c r="A151" s="202"/>
      <c r="B151" s="202"/>
      <c r="C151" s="202"/>
      <c r="D151" s="202"/>
      <c r="E151" s="34" t="s">
        <v>219</v>
      </c>
      <c r="F151" s="43">
        <v>32</v>
      </c>
      <c r="G151" s="24" t="s">
        <v>110</v>
      </c>
      <c r="H151" s="134">
        <v>30</v>
      </c>
    </row>
    <row r="152" spans="1:8" ht="29" x14ac:dyDescent="0.35">
      <c r="A152" s="202"/>
      <c r="B152" s="202"/>
      <c r="C152" s="202"/>
      <c r="D152" s="202"/>
      <c r="E152" s="34" t="s">
        <v>220</v>
      </c>
      <c r="F152" s="43">
        <v>50</v>
      </c>
      <c r="G152" s="24" t="s">
        <v>110</v>
      </c>
      <c r="H152" s="43">
        <v>50</v>
      </c>
    </row>
    <row r="153" spans="1:8" ht="29" x14ac:dyDescent="0.35">
      <c r="A153" s="202"/>
      <c r="B153" s="202"/>
      <c r="C153" s="202"/>
      <c r="D153" s="202"/>
      <c r="E153" s="34" t="s">
        <v>221</v>
      </c>
      <c r="F153" s="43">
        <v>28.4</v>
      </c>
      <c r="G153" s="24" t="s">
        <v>110</v>
      </c>
      <c r="H153" s="43">
        <v>28.4</v>
      </c>
    </row>
    <row r="154" spans="1:8" ht="43.5" x14ac:dyDescent="0.35">
      <c r="A154" s="203"/>
      <c r="B154" s="203"/>
      <c r="C154" s="203"/>
      <c r="D154" s="203"/>
      <c r="E154" s="34" t="s">
        <v>222</v>
      </c>
      <c r="F154" s="43">
        <v>34.36</v>
      </c>
      <c r="G154" s="24" t="s">
        <v>110</v>
      </c>
      <c r="H154" s="43">
        <v>34.36</v>
      </c>
    </row>
    <row r="155" spans="1:8" ht="29" x14ac:dyDescent="0.35">
      <c r="A155" s="128">
        <f>1+A141</f>
        <v>108</v>
      </c>
      <c r="B155" s="16" t="s">
        <v>73</v>
      </c>
      <c r="C155" s="72" t="s">
        <v>223</v>
      </c>
      <c r="D155" s="10">
        <v>70</v>
      </c>
      <c r="E155" s="34" t="s">
        <v>224</v>
      </c>
      <c r="F155" s="43">
        <v>70</v>
      </c>
      <c r="G155" s="24" t="s">
        <v>75</v>
      </c>
      <c r="H155" s="127" t="s">
        <v>76</v>
      </c>
    </row>
    <row r="156" spans="1:8" ht="29" x14ac:dyDescent="0.35">
      <c r="A156" s="128">
        <f t="shared" ref="A156:A184" si="2">1+A155</f>
        <v>109</v>
      </c>
      <c r="B156" s="16" t="s">
        <v>73</v>
      </c>
      <c r="C156" s="72" t="s">
        <v>223</v>
      </c>
      <c r="D156" s="10">
        <v>89.9</v>
      </c>
      <c r="E156" s="34" t="s">
        <v>225</v>
      </c>
      <c r="F156" s="43">
        <v>89.9</v>
      </c>
      <c r="G156" s="24" t="s">
        <v>75</v>
      </c>
      <c r="H156" s="127" t="s">
        <v>76</v>
      </c>
    </row>
    <row r="157" spans="1:8" ht="29" x14ac:dyDescent="0.35">
      <c r="A157" s="128">
        <f t="shared" si="2"/>
        <v>110</v>
      </c>
      <c r="B157" s="16" t="s">
        <v>73</v>
      </c>
      <c r="C157" s="72" t="s">
        <v>223</v>
      </c>
      <c r="D157" s="10">
        <v>55</v>
      </c>
      <c r="E157" s="26" t="s">
        <v>226</v>
      </c>
      <c r="F157" s="43">
        <v>55</v>
      </c>
      <c r="G157" s="24" t="s">
        <v>75</v>
      </c>
      <c r="H157" s="127" t="s">
        <v>76</v>
      </c>
    </row>
    <row r="158" spans="1:8" x14ac:dyDescent="0.35">
      <c r="A158" s="128">
        <f>1+A157</f>
        <v>111</v>
      </c>
      <c r="B158" s="16" t="s">
        <v>73</v>
      </c>
      <c r="C158" s="72" t="s">
        <v>47</v>
      </c>
      <c r="D158" s="10">
        <v>20</v>
      </c>
      <c r="E158" s="23" t="s">
        <v>227</v>
      </c>
      <c r="F158" s="44">
        <v>20</v>
      </c>
      <c r="G158" s="24" t="s">
        <v>75</v>
      </c>
      <c r="H158" s="127" t="s">
        <v>76</v>
      </c>
    </row>
    <row r="159" spans="1:8" x14ac:dyDescent="0.35">
      <c r="A159" s="128">
        <f t="shared" si="2"/>
        <v>112</v>
      </c>
      <c r="B159" s="16" t="s">
        <v>73</v>
      </c>
      <c r="C159" s="72" t="s">
        <v>47</v>
      </c>
      <c r="D159" s="10">
        <v>60</v>
      </c>
      <c r="E159" s="23" t="s">
        <v>228</v>
      </c>
      <c r="F159" s="43">
        <v>60</v>
      </c>
      <c r="G159" s="24" t="s">
        <v>75</v>
      </c>
      <c r="H159" s="127" t="s">
        <v>76</v>
      </c>
    </row>
    <row r="160" spans="1:8" x14ac:dyDescent="0.35">
      <c r="A160" s="186">
        <f t="shared" si="2"/>
        <v>113</v>
      </c>
      <c r="B160" s="189" t="s">
        <v>73</v>
      </c>
      <c r="C160" s="191" t="s">
        <v>47</v>
      </c>
      <c r="D160" s="190">
        <v>120.05</v>
      </c>
      <c r="E160" s="204" t="s">
        <v>229</v>
      </c>
      <c r="F160" s="206">
        <v>120.05</v>
      </c>
      <c r="G160" s="208" t="s">
        <v>75</v>
      </c>
      <c r="H160" s="210">
        <v>23.16</v>
      </c>
    </row>
    <row r="161" spans="1:13" x14ac:dyDescent="0.35">
      <c r="A161" s="187"/>
      <c r="B161" s="189"/>
      <c r="C161" s="191"/>
      <c r="D161" s="190"/>
      <c r="E161" s="205"/>
      <c r="F161" s="207"/>
      <c r="G161" s="209"/>
      <c r="H161" s="211"/>
    </row>
    <row r="162" spans="1:13" ht="29" x14ac:dyDescent="0.35">
      <c r="A162" s="169">
        <f>1+A160</f>
        <v>114</v>
      </c>
      <c r="B162" s="170" t="s">
        <v>73</v>
      </c>
      <c r="C162" s="171" t="s">
        <v>47</v>
      </c>
      <c r="D162" s="172">
        <f>81-80.97</f>
        <v>3.0000000000001137E-2</v>
      </c>
      <c r="E162" s="173" t="s">
        <v>230</v>
      </c>
      <c r="F162" s="174">
        <f>81-80.97</f>
        <v>3.0000000000001137E-2</v>
      </c>
      <c r="G162" s="175" t="s">
        <v>75</v>
      </c>
      <c r="H162" s="176" t="s">
        <v>231</v>
      </c>
      <c r="M162" s="168"/>
    </row>
    <row r="163" spans="1:13" x14ac:dyDescent="0.35">
      <c r="A163" s="186">
        <f t="shared" si="2"/>
        <v>115</v>
      </c>
      <c r="B163" s="16" t="s">
        <v>73</v>
      </c>
      <c r="C163" s="72" t="s">
        <v>48</v>
      </c>
      <c r="D163" s="10">
        <v>17.87</v>
      </c>
      <c r="E163" s="23" t="s">
        <v>232</v>
      </c>
      <c r="F163" s="44">
        <v>17.87</v>
      </c>
      <c r="G163" s="24" t="s">
        <v>75</v>
      </c>
      <c r="H163" s="127" t="s">
        <v>76</v>
      </c>
    </row>
    <row r="164" spans="1:13" x14ac:dyDescent="0.35">
      <c r="A164" s="187"/>
      <c r="B164" s="16" t="s">
        <v>73</v>
      </c>
      <c r="C164" s="72" t="s">
        <v>48</v>
      </c>
      <c r="D164" s="10">
        <v>27</v>
      </c>
      <c r="E164" s="23" t="s">
        <v>233</v>
      </c>
      <c r="F164" s="44">
        <v>27</v>
      </c>
      <c r="G164" s="24" t="s">
        <v>75</v>
      </c>
      <c r="H164" s="127" t="s">
        <v>76</v>
      </c>
    </row>
    <row r="165" spans="1:13" ht="29" x14ac:dyDescent="0.35">
      <c r="A165" s="169">
        <f t="shared" ref="A165" si="3">1+A163</f>
        <v>116</v>
      </c>
      <c r="B165" s="16" t="s">
        <v>73</v>
      </c>
      <c r="C165" s="72" t="s">
        <v>48</v>
      </c>
      <c r="D165" s="10">
        <v>11</v>
      </c>
      <c r="E165" s="23" t="s">
        <v>234</v>
      </c>
      <c r="F165" s="44">
        <v>11</v>
      </c>
      <c r="G165" s="24" t="s">
        <v>75</v>
      </c>
      <c r="H165" s="127" t="s">
        <v>76</v>
      </c>
    </row>
    <row r="166" spans="1:13" x14ac:dyDescent="0.35">
      <c r="A166" s="186">
        <f t="shared" si="2"/>
        <v>117</v>
      </c>
      <c r="B166" s="16" t="s">
        <v>73</v>
      </c>
      <c r="C166" s="72" t="s">
        <v>48</v>
      </c>
      <c r="D166" s="10">
        <v>10</v>
      </c>
      <c r="E166" s="23" t="s">
        <v>235</v>
      </c>
      <c r="F166" s="44">
        <v>10</v>
      </c>
      <c r="G166" s="24" t="s">
        <v>75</v>
      </c>
      <c r="H166" s="127" t="s">
        <v>76</v>
      </c>
    </row>
    <row r="167" spans="1:13" ht="29" x14ac:dyDescent="0.35">
      <c r="A167" s="187"/>
      <c r="B167" s="16" t="s">
        <v>73</v>
      </c>
      <c r="C167" s="72" t="s">
        <v>48</v>
      </c>
      <c r="D167" s="10">
        <v>25</v>
      </c>
      <c r="E167" s="25" t="s">
        <v>236</v>
      </c>
      <c r="F167" s="44">
        <v>25</v>
      </c>
      <c r="G167" s="24" t="s">
        <v>75</v>
      </c>
      <c r="H167" s="127" t="s">
        <v>76</v>
      </c>
      <c r="I167" s="2"/>
    </row>
    <row r="168" spans="1:13" ht="29" x14ac:dyDescent="0.35">
      <c r="A168" s="169">
        <f t="shared" ref="A168" si="4">1+A166</f>
        <v>118</v>
      </c>
      <c r="B168" s="16" t="s">
        <v>73</v>
      </c>
      <c r="C168" s="72" t="s">
        <v>48</v>
      </c>
      <c r="D168" s="10">
        <v>5</v>
      </c>
      <c r="E168" s="23" t="s">
        <v>237</v>
      </c>
      <c r="F168" s="43">
        <v>5</v>
      </c>
      <c r="G168" s="24" t="s">
        <v>75</v>
      </c>
      <c r="H168" s="127" t="s">
        <v>76</v>
      </c>
      <c r="I168" s="4"/>
    </row>
    <row r="169" spans="1:13" x14ac:dyDescent="0.35">
      <c r="A169" s="128">
        <f t="shared" si="2"/>
        <v>119</v>
      </c>
      <c r="B169" s="16" t="s">
        <v>73</v>
      </c>
      <c r="C169" s="72" t="s">
        <v>48</v>
      </c>
      <c r="D169" s="10">
        <v>27.5</v>
      </c>
      <c r="E169" s="23" t="s">
        <v>224</v>
      </c>
      <c r="F169" s="43">
        <v>27.5</v>
      </c>
      <c r="G169" s="24" t="s">
        <v>75</v>
      </c>
      <c r="H169" s="127" t="s">
        <v>76</v>
      </c>
    </row>
    <row r="170" spans="1:13" x14ac:dyDescent="0.35">
      <c r="A170" s="128">
        <f t="shared" si="2"/>
        <v>120</v>
      </c>
      <c r="B170" s="16" t="s">
        <v>73</v>
      </c>
      <c r="C170" s="72" t="s">
        <v>48</v>
      </c>
      <c r="D170" s="10">
        <v>19</v>
      </c>
      <c r="E170" s="25" t="s">
        <v>238</v>
      </c>
      <c r="F170" s="43">
        <v>17.899999999999999</v>
      </c>
      <c r="G170" s="24" t="s">
        <v>75</v>
      </c>
      <c r="H170" s="127" t="s">
        <v>76</v>
      </c>
    </row>
    <row r="171" spans="1:13" ht="29" x14ac:dyDescent="0.35">
      <c r="A171" s="128">
        <f t="shared" si="2"/>
        <v>121</v>
      </c>
      <c r="B171" s="16" t="s">
        <v>73</v>
      </c>
      <c r="C171" s="72" t="s">
        <v>48</v>
      </c>
      <c r="D171" s="10">
        <f>41.96-41.62</f>
        <v>0.34000000000000341</v>
      </c>
      <c r="E171" s="23" t="s">
        <v>239</v>
      </c>
      <c r="F171" s="66">
        <f>41.96-41.62</f>
        <v>0.34000000000000341</v>
      </c>
      <c r="G171" s="24" t="s">
        <v>75</v>
      </c>
      <c r="H171" s="127" t="s">
        <v>76</v>
      </c>
    </row>
    <row r="172" spans="1:13" x14ac:dyDescent="0.35">
      <c r="A172" s="128">
        <f t="shared" si="2"/>
        <v>122</v>
      </c>
      <c r="B172" s="16" t="s">
        <v>73</v>
      </c>
      <c r="C172" s="72" t="s">
        <v>48</v>
      </c>
      <c r="D172" s="10">
        <v>62.95</v>
      </c>
      <c r="E172" s="26" t="s">
        <v>240</v>
      </c>
      <c r="F172" s="43">
        <v>62.95</v>
      </c>
      <c r="G172" s="24" t="s">
        <v>75</v>
      </c>
      <c r="H172" s="127" t="s">
        <v>76</v>
      </c>
    </row>
    <row r="173" spans="1:13" x14ac:dyDescent="0.35">
      <c r="A173" s="128">
        <f t="shared" si="2"/>
        <v>123</v>
      </c>
      <c r="B173" s="16" t="s">
        <v>73</v>
      </c>
      <c r="C173" s="72" t="s">
        <v>48</v>
      </c>
      <c r="D173" s="10">
        <v>26</v>
      </c>
      <c r="E173" s="26" t="s">
        <v>241</v>
      </c>
      <c r="F173" s="43">
        <v>22.98</v>
      </c>
      <c r="G173" s="24" t="s">
        <v>75</v>
      </c>
      <c r="H173" s="127" t="s">
        <v>76</v>
      </c>
    </row>
    <row r="174" spans="1:13" x14ac:dyDescent="0.35">
      <c r="A174" s="128">
        <f t="shared" si="2"/>
        <v>124</v>
      </c>
      <c r="B174" s="16" t="s">
        <v>73</v>
      </c>
      <c r="C174" s="72" t="s">
        <v>49</v>
      </c>
      <c r="D174" s="10">
        <v>4.05</v>
      </c>
      <c r="E174" s="23" t="s">
        <v>242</v>
      </c>
      <c r="F174" s="49">
        <v>3.95</v>
      </c>
      <c r="G174" s="24" t="s">
        <v>75</v>
      </c>
      <c r="H174" s="127" t="s">
        <v>76</v>
      </c>
    </row>
    <row r="175" spans="1:13" ht="29" x14ac:dyDescent="0.35">
      <c r="A175" s="128">
        <f t="shared" si="2"/>
        <v>125</v>
      </c>
      <c r="B175" s="16" t="s">
        <v>73</v>
      </c>
      <c r="C175" s="72" t="s">
        <v>49</v>
      </c>
      <c r="D175" s="10">
        <v>10</v>
      </c>
      <c r="E175" s="26" t="s">
        <v>243</v>
      </c>
      <c r="F175" s="138">
        <f>2.84+1.39</f>
        <v>4.2299999999999995</v>
      </c>
      <c r="G175" s="24" t="s">
        <v>110</v>
      </c>
      <c r="H175" s="134">
        <v>1.39</v>
      </c>
    </row>
    <row r="176" spans="1:13" ht="29" x14ac:dyDescent="0.35">
      <c r="A176" s="128">
        <f t="shared" si="2"/>
        <v>126</v>
      </c>
      <c r="B176" s="16" t="s">
        <v>73</v>
      </c>
      <c r="C176" s="72" t="s">
        <v>50</v>
      </c>
      <c r="D176" s="10">
        <v>15</v>
      </c>
      <c r="E176" s="25" t="s">
        <v>244</v>
      </c>
      <c r="F176" s="44">
        <v>15</v>
      </c>
      <c r="G176" s="24" t="s">
        <v>75</v>
      </c>
      <c r="H176" s="132" t="s">
        <v>76</v>
      </c>
    </row>
    <row r="177" spans="1:8" ht="29" x14ac:dyDescent="0.35">
      <c r="A177" s="128">
        <f t="shared" si="2"/>
        <v>127</v>
      </c>
      <c r="B177" s="16" t="s">
        <v>73</v>
      </c>
      <c r="C177" s="72" t="s">
        <v>50</v>
      </c>
      <c r="D177" s="10">
        <v>30</v>
      </c>
      <c r="E177" s="25" t="s">
        <v>245</v>
      </c>
      <c r="F177" s="43">
        <v>30</v>
      </c>
      <c r="G177" s="24" t="s">
        <v>75</v>
      </c>
      <c r="H177" s="132" t="s">
        <v>76</v>
      </c>
    </row>
    <row r="178" spans="1:8" x14ac:dyDescent="0.35">
      <c r="A178" s="128">
        <f t="shared" si="2"/>
        <v>128</v>
      </c>
      <c r="B178" s="16" t="s">
        <v>73</v>
      </c>
      <c r="C178" s="72" t="s">
        <v>50</v>
      </c>
      <c r="D178" s="10">
        <v>78</v>
      </c>
      <c r="E178" s="26" t="s">
        <v>246</v>
      </c>
      <c r="F178" s="43">
        <v>78</v>
      </c>
      <c r="G178" s="24" t="s">
        <v>75</v>
      </c>
      <c r="H178" s="132" t="s">
        <v>76</v>
      </c>
    </row>
    <row r="179" spans="1:8" ht="43.5" x14ac:dyDescent="0.35">
      <c r="A179" s="128">
        <f t="shared" si="2"/>
        <v>129</v>
      </c>
      <c r="B179" s="16" t="s">
        <v>73</v>
      </c>
      <c r="C179" s="72" t="s">
        <v>50</v>
      </c>
      <c r="D179" s="10">
        <v>30</v>
      </c>
      <c r="E179" s="26" t="s">
        <v>247</v>
      </c>
      <c r="F179" s="43">
        <v>30</v>
      </c>
      <c r="G179" s="24" t="s">
        <v>110</v>
      </c>
      <c r="H179" s="142">
        <v>28.58</v>
      </c>
    </row>
    <row r="180" spans="1:8" ht="29" x14ac:dyDescent="0.35">
      <c r="A180" s="128">
        <f t="shared" si="2"/>
        <v>130</v>
      </c>
      <c r="B180" s="16" t="s">
        <v>73</v>
      </c>
      <c r="C180" s="72" t="s">
        <v>50</v>
      </c>
      <c r="D180" s="10">
        <v>15</v>
      </c>
      <c r="E180" s="26" t="s">
        <v>248</v>
      </c>
      <c r="F180" s="43">
        <v>15</v>
      </c>
      <c r="G180" s="24" t="s">
        <v>110</v>
      </c>
      <c r="H180" s="137">
        <v>12.61</v>
      </c>
    </row>
    <row r="181" spans="1:8" x14ac:dyDescent="0.35">
      <c r="A181" s="128">
        <f t="shared" si="2"/>
        <v>131</v>
      </c>
      <c r="B181" s="16" t="s">
        <v>73</v>
      </c>
      <c r="C181" s="72" t="s">
        <v>52</v>
      </c>
      <c r="D181" s="10">
        <v>50</v>
      </c>
      <c r="E181" s="23" t="s">
        <v>111</v>
      </c>
      <c r="F181" s="44">
        <v>50</v>
      </c>
      <c r="G181" s="24" t="s">
        <v>75</v>
      </c>
      <c r="H181" s="132" t="s">
        <v>76</v>
      </c>
    </row>
    <row r="182" spans="1:8" ht="29" x14ac:dyDescent="0.35">
      <c r="A182" s="128">
        <f t="shared" si="2"/>
        <v>132</v>
      </c>
      <c r="B182" s="16" t="s">
        <v>73</v>
      </c>
      <c r="C182" s="72" t="s">
        <v>52</v>
      </c>
      <c r="D182" s="10">
        <v>350</v>
      </c>
      <c r="E182" s="23" t="s">
        <v>249</v>
      </c>
      <c r="F182" s="44">
        <v>350</v>
      </c>
      <c r="G182" s="24" t="s">
        <v>75</v>
      </c>
      <c r="H182" s="132" t="s">
        <v>76</v>
      </c>
    </row>
    <row r="183" spans="1:8" x14ac:dyDescent="0.35">
      <c r="A183" s="128">
        <f t="shared" si="2"/>
        <v>133</v>
      </c>
      <c r="B183" s="16" t="s">
        <v>73</v>
      </c>
      <c r="C183" s="72" t="s">
        <v>52</v>
      </c>
      <c r="D183" s="10">
        <v>41.9</v>
      </c>
      <c r="E183" s="23" t="s">
        <v>250</v>
      </c>
      <c r="F183" s="44">
        <v>41.9</v>
      </c>
      <c r="G183" s="24" t="s">
        <v>75</v>
      </c>
      <c r="H183" s="127" t="s">
        <v>76</v>
      </c>
    </row>
    <row r="184" spans="1:8" ht="72.5" x14ac:dyDescent="0.35">
      <c r="A184" s="128">
        <f t="shared" si="2"/>
        <v>134</v>
      </c>
      <c r="B184" s="16" t="s">
        <v>73</v>
      </c>
      <c r="C184" s="72" t="s">
        <v>52</v>
      </c>
      <c r="D184" s="10">
        <v>48</v>
      </c>
      <c r="E184" s="23" t="s">
        <v>251</v>
      </c>
      <c r="F184" s="44">
        <v>48</v>
      </c>
      <c r="G184" s="24" t="s">
        <v>75</v>
      </c>
      <c r="H184" s="127" t="s">
        <v>76</v>
      </c>
    </row>
    <row r="185" spans="1:8" ht="43.5" x14ac:dyDescent="0.35">
      <c r="A185" s="128">
        <f t="shared" ref="A185:A203" si="5">1+A184</f>
        <v>135</v>
      </c>
      <c r="B185" s="16" t="s">
        <v>73</v>
      </c>
      <c r="C185" s="72" t="s">
        <v>52</v>
      </c>
      <c r="D185" s="10">
        <v>52</v>
      </c>
      <c r="E185" s="25" t="s">
        <v>252</v>
      </c>
      <c r="F185" s="44">
        <v>52</v>
      </c>
      <c r="G185" s="24" t="s">
        <v>75</v>
      </c>
      <c r="H185" s="127" t="s">
        <v>76</v>
      </c>
    </row>
    <row r="186" spans="1:8" x14ac:dyDescent="0.35">
      <c r="A186" s="128">
        <f t="shared" si="5"/>
        <v>136</v>
      </c>
      <c r="B186" s="16" t="s">
        <v>73</v>
      </c>
      <c r="C186" s="72" t="s">
        <v>52</v>
      </c>
      <c r="D186" s="10">
        <v>25</v>
      </c>
      <c r="E186" s="23" t="s">
        <v>253</v>
      </c>
      <c r="F186" s="44">
        <v>25</v>
      </c>
      <c r="G186" s="24" t="s">
        <v>75</v>
      </c>
      <c r="H186" s="127" t="s">
        <v>76</v>
      </c>
    </row>
    <row r="187" spans="1:8" x14ac:dyDescent="0.35">
      <c r="A187" s="128">
        <f t="shared" si="5"/>
        <v>137</v>
      </c>
      <c r="B187" s="16" t="s">
        <v>73</v>
      </c>
      <c r="C187" s="72" t="s">
        <v>52</v>
      </c>
      <c r="D187" s="10">
        <v>125</v>
      </c>
      <c r="E187" s="25" t="s">
        <v>254</v>
      </c>
      <c r="F187" s="43">
        <v>125</v>
      </c>
      <c r="G187" s="24" t="s">
        <v>75</v>
      </c>
      <c r="H187" s="127" t="s">
        <v>76</v>
      </c>
    </row>
    <row r="188" spans="1:8" x14ac:dyDescent="0.35">
      <c r="A188" s="128">
        <f>1+A187</f>
        <v>138</v>
      </c>
      <c r="B188" s="16" t="s">
        <v>73</v>
      </c>
      <c r="C188" s="72" t="s">
        <v>255</v>
      </c>
      <c r="D188" s="10">
        <v>20</v>
      </c>
      <c r="E188" s="23" t="s">
        <v>256</v>
      </c>
      <c r="F188" s="43">
        <v>20</v>
      </c>
      <c r="G188" s="24" t="s">
        <v>75</v>
      </c>
      <c r="H188" s="127" t="s">
        <v>76</v>
      </c>
    </row>
    <row r="189" spans="1:8" x14ac:dyDescent="0.35">
      <c r="A189" s="128">
        <f t="shared" si="5"/>
        <v>139</v>
      </c>
      <c r="B189" s="16" t="s">
        <v>73</v>
      </c>
      <c r="C189" s="72" t="s">
        <v>56</v>
      </c>
      <c r="D189" s="10">
        <v>40</v>
      </c>
      <c r="E189" s="23" t="s">
        <v>257</v>
      </c>
      <c r="F189" s="44">
        <v>40</v>
      </c>
      <c r="G189" s="24" t="s">
        <v>75</v>
      </c>
      <c r="H189" s="127" t="s">
        <v>76</v>
      </c>
    </row>
    <row r="190" spans="1:8" x14ac:dyDescent="0.35">
      <c r="A190" s="128">
        <f t="shared" si="5"/>
        <v>140</v>
      </c>
      <c r="B190" s="16" t="s">
        <v>73</v>
      </c>
      <c r="C190" s="72" t="s">
        <v>56</v>
      </c>
      <c r="D190" s="10">
        <v>36.56</v>
      </c>
      <c r="E190" s="23" t="s">
        <v>258</v>
      </c>
      <c r="F190" s="43">
        <v>36.56</v>
      </c>
      <c r="G190" s="24" t="s">
        <v>75</v>
      </c>
      <c r="H190" s="127" t="s">
        <v>76</v>
      </c>
    </row>
    <row r="191" spans="1:8" ht="29" x14ac:dyDescent="0.35">
      <c r="A191" s="128">
        <f t="shared" si="5"/>
        <v>141</v>
      </c>
      <c r="B191" s="16" t="s">
        <v>73</v>
      </c>
      <c r="C191" s="72" t="s">
        <v>56</v>
      </c>
      <c r="D191" s="10">
        <v>178.125</v>
      </c>
      <c r="E191" s="25" t="s">
        <v>259</v>
      </c>
      <c r="F191" s="43">
        <v>178.13</v>
      </c>
      <c r="G191" s="24" t="s">
        <v>75</v>
      </c>
      <c r="H191" s="127" t="s">
        <v>76</v>
      </c>
    </row>
    <row r="192" spans="1:8" ht="29" x14ac:dyDescent="0.35">
      <c r="A192" s="128">
        <f t="shared" si="5"/>
        <v>142</v>
      </c>
      <c r="B192" s="16" t="s">
        <v>73</v>
      </c>
      <c r="C192" s="72" t="s">
        <v>56</v>
      </c>
      <c r="D192" s="10">
        <v>268.35000000000002</v>
      </c>
      <c r="E192" s="26" t="s">
        <v>260</v>
      </c>
      <c r="F192" s="43">
        <v>268.35000000000002</v>
      </c>
      <c r="G192" s="24" t="s">
        <v>75</v>
      </c>
      <c r="H192" s="127" t="s">
        <v>231</v>
      </c>
    </row>
    <row r="193" spans="1:8" ht="29" x14ac:dyDescent="0.35">
      <c r="A193" s="128">
        <f t="shared" si="5"/>
        <v>143</v>
      </c>
      <c r="B193" s="16" t="s">
        <v>73</v>
      </c>
      <c r="C193" s="72" t="s">
        <v>56</v>
      </c>
      <c r="D193" s="10">
        <v>92.18</v>
      </c>
      <c r="E193" s="26" t="s">
        <v>261</v>
      </c>
      <c r="F193" s="43">
        <v>92.18</v>
      </c>
      <c r="G193" s="24" t="s">
        <v>75</v>
      </c>
      <c r="H193" s="127" t="s">
        <v>76</v>
      </c>
    </row>
    <row r="194" spans="1:8" x14ac:dyDescent="0.35">
      <c r="A194" s="128">
        <f t="shared" si="5"/>
        <v>144</v>
      </c>
      <c r="B194" s="16" t="s">
        <v>73</v>
      </c>
      <c r="C194" s="72" t="s">
        <v>56</v>
      </c>
      <c r="D194" s="10">
        <v>500</v>
      </c>
      <c r="E194" s="26" t="s">
        <v>262</v>
      </c>
      <c r="F194" s="43">
        <v>500</v>
      </c>
      <c r="G194" s="24" t="s">
        <v>110</v>
      </c>
      <c r="H194" s="134">
        <v>35</v>
      </c>
    </row>
    <row r="195" spans="1:8" x14ac:dyDescent="0.35">
      <c r="A195" s="128">
        <f t="shared" si="5"/>
        <v>145</v>
      </c>
      <c r="B195" s="16" t="s">
        <v>73</v>
      </c>
      <c r="C195" s="72" t="s">
        <v>57</v>
      </c>
      <c r="D195" s="10">
        <v>15</v>
      </c>
      <c r="E195" s="23" t="s">
        <v>224</v>
      </c>
      <c r="F195" s="43">
        <v>15</v>
      </c>
      <c r="G195" s="24" t="s">
        <v>75</v>
      </c>
      <c r="H195" s="127" t="s">
        <v>76</v>
      </c>
    </row>
    <row r="196" spans="1:8" x14ac:dyDescent="0.35">
      <c r="A196" s="128">
        <f t="shared" si="5"/>
        <v>146</v>
      </c>
      <c r="B196" s="16" t="s">
        <v>73</v>
      </c>
      <c r="C196" s="72" t="s">
        <v>57</v>
      </c>
      <c r="D196" s="10">
        <v>13.095000000000001</v>
      </c>
      <c r="E196" s="23" t="s">
        <v>263</v>
      </c>
      <c r="F196" s="43">
        <v>13.1</v>
      </c>
      <c r="G196" s="24" t="s">
        <v>75</v>
      </c>
      <c r="H196" s="127" t="s">
        <v>76</v>
      </c>
    </row>
    <row r="197" spans="1:8" x14ac:dyDescent="0.35">
      <c r="A197" s="128">
        <f t="shared" si="5"/>
        <v>147</v>
      </c>
      <c r="B197" s="16" t="s">
        <v>73</v>
      </c>
      <c r="C197" s="72" t="s">
        <v>57</v>
      </c>
      <c r="D197" s="10">
        <v>30</v>
      </c>
      <c r="E197" s="25" t="s">
        <v>264</v>
      </c>
      <c r="F197" s="43">
        <v>30</v>
      </c>
      <c r="G197" s="24" t="s">
        <v>75</v>
      </c>
      <c r="H197" s="127" t="s">
        <v>76</v>
      </c>
    </row>
    <row r="198" spans="1:8" x14ac:dyDescent="0.35">
      <c r="A198" s="128">
        <f t="shared" si="5"/>
        <v>148</v>
      </c>
      <c r="B198" s="16" t="s">
        <v>73</v>
      </c>
      <c r="C198" s="72" t="s">
        <v>57</v>
      </c>
      <c r="D198" s="10">
        <v>52</v>
      </c>
      <c r="E198" s="25" t="s">
        <v>265</v>
      </c>
      <c r="F198" s="43">
        <v>52</v>
      </c>
      <c r="G198" s="24" t="s">
        <v>75</v>
      </c>
      <c r="H198" s="127" t="s">
        <v>76</v>
      </c>
    </row>
    <row r="199" spans="1:8" x14ac:dyDescent="0.35">
      <c r="A199" s="128">
        <f t="shared" si="5"/>
        <v>149</v>
      </c>
      <c r="B199" s="16" t="s">
        <v>73</v>
      </c>
      <c r="C199" s="72" t="s">
        <v>60</v>
      </c>
      <c r="D199" s="10">
        <v>29.03</v>
      </c>
      <c r="E199" s="23" t="s">
        <v>266</v>
      </c>
      <c r="F199" s="43">
        <v>29.03</v>
      </c>
      <c r="G199" s="24" t="s">
        <v>75</v>
      </c>
      <c r="H199" s="127" t="s">
        <v>76</v>
      </c>
    </row>
    <row r="200" spans="1:8" x14ac:dyDescent="0.35">
      <c r="A200" s="128">
        <f t="shared" si="5"/>
        <v>150</v>
      </c>
      <c r="B200" s="16" t="s">
        <v>73</v>
      </c>
      <c r="C200" s="72" t="s">
        <v>60</v>
      </c>
      <c r="D200" s="10">
        <v>50</v>
      </c>
      <c r="E200" s="25" t="s">
        <v>267</v>
      </c>
      <c r="F200" s="43">
        <v>6.19</v>
      </c>
      <c r="G200" s="24" t="s">
        <v>75</v>
      </c>
      <c r="H200" s="127" t="s">
        <v>76</v>
      </c>
    </row>
    <row r="201" spans="1:8" x14ac:dyDescent="0.35">
      <c r="A201" s="128">
        <f t="shared" si="5"/>
        <v>151</v>
      </c>
      <c r="B201" s="16" t="s">
        <v>73</v>
      </c>
      <c r="C201" s="72" t="s">
        <v>60</v>
      </c>
      <c r="D201" s="10">
        <v>18</v>
      </c>
      <c r="E201" s="26" t="s">
        <v>268</v>
      </c>
      <c r="F201" s="43">
        <v>18</v>
      </c>
      <c r="G201" s="24" t="s">
        <v>75</v>
      </c>
      <c r="H201" s="127" t="s">
        <v>76</v>
      </c>
    </row>
    <row r="202" spans="1:8" ht="29" x14ac:dyDescent="0.35">
      <c r="A202" s="128">
        <f t="shared" si="5"/>
        <v>152</v>
      </c>
      <c r="B202" s="16" t="s">
        <v>73</v>
      </c>
      <c r="C202" s="72" t="s">
        <v>61</v>
      </c>
      <c r="D202" s="10">
        <v>28.6</v>
      </c>
      <c r="E202" s="25" t="s">
        <v>269</v>
      </c>
      <c r="F202" s="43">
        <v>28.6</v>
      </c>
      <c r="G202" s="24" t="s">
        <v>75</v>
      </c>
      <c r="H202" s="127" t="s">
        <v>76</v>
      </c>
    </row>
    <row r="203" spans="1:8" ht="29" x14ac:dyDescent="0.35">
      <c r="A203" s="128">
        <f t="shared" si="5"/>
        <v>153</v>
      </c>
      <c r="B203" s="16" t="s">
        <v>73</v>
      </c>
      <c r="C203" s="72" t="s">
        <v>61</v>
      </c>
      <c r="D203" s="10">
        <v>19.5</v>
      </c>
      <c r="E203" s="25" t="s">
        <v>270</v>
      </c>
      <c r="F203" s="43">
        <v>19.5</v>
      </c>
      <c r="G203" s="24" t="s">
        <v>75</v>
      </c>
      <c r="H203" s="127" t="s">
        <v>76</v>
      </c>
    </row>
    <row r="204" spans="1:8" ht="43.5" x14ac:dyDescent="0.35">
      <c r="A204" s="186">
        <f>1+A203</f>
        <v>154</v>
      </c>
      <c r="B204" s="189" t="s">
        <v>271</v>
      </c>
      <c r="C204" s="191" t="s">
        <v>3</v>
      </c>
      <c r="D204" s="190">
        <v>862</v>
      </c>
      <c r="E204" s="182" t="s">
        <v>272</v>
      </c>
      <c r="F204" s="45">
        <f>+D204</f>
        <v>862</v>
      </c>
      <c r="G204" s="24" t="s">
        <v>75</v>
      </c>
      <c r="H204" s="127" t="s">
        <v>76</v>
      </c>
    </row>
    <row r="205" spans="1:8" ht="29" x14ac:dyDescent="0.35">
      <c r="A205" s="188"/>
      <c r="B205" s="189"/>
      <c r="C205" s="191"/>
      <c r="D205" s="190"/>
      <c r="E205" s="23" t="s">
        <v>273</v>
      </c>
      <c r="F205" s="45">
        <v>3.28</v>
      </c>
      <c r="G205" s="24" t="s">
        <v>75</v>
      </c>
      <c r="H205" s="127" t="s">
        <v>76</v>
      </c>
    </row>
    <row r="206" spans="1:8" ht="29" x14ac:dyDescent="0.35">
      <c r="A206" s="188"/>
      <c r="B206" s="189"/>
      <c r="C206" s="191"/>
      <c r="D206" s="190"/>
      <c r="E206" s="23" t="s">
        <v>274</v>
      </c>
      <c r="F206" s="45">
        <v>16.29</v>
      </c>
      <c r="G206" s="24" t="s">
        <v>75</v>
      </c>
      <c r="H206" s="127" t="s">
        <v>76</v>
      </c>
    </row>
    <row r="207" spans="1:8" ht="29" x14ac:dyDescent="0.35">
      <c r="A207" s="188"/>
      <c r="B207" s="189"/>
      <c r="C207" s="191"/>
      <c r="D207" s="190"/>
      <c r="E207" s="23" t="s">
        <v>275</v>
      </c>
      <c r="F207" s="45">
        <v>50.26</v>
      </c>
      <c r="G207" s="24" t="s">
        <v>75</v>
      </c>
      <c r="H207" s="127" t="s">
        <v>76</v>
      </c>
    </row>
    <row r="208" spans="1:8" ht="29" x14ac:dyDescent="0.35">
      <c r="A208" s="188"/>
      <c r="B208" s="189"/>
      <c r="C208" s="191"/>
      <c r="D208" s="190"/>
      <c r="E208" s="23" t="s">
        <v>276</v>
      </c>
      <c r="F208" s="45">
        <v>31.29</v>
      </c>
      <c r="G208" s="24" t="s">
        <v>75</v>
      </c>
      <c r="H208" s="127" t="s">
        <v>76</v>
      </c>
    </row>
    <row r="209" spans="1:8" ht="43.5" x14ac:dyDescent="0.35">
      <c r="A209" s="188"/>
      <c r="B209" s="189"/>
      <c r="C209" s="191"/>
      <c r="D209" s="190"/>
      <c r="E209" s="23" t="s">
        <v>277</v>
      </c>
      <c r="F209" s="45">
        <v>6.54</v>
      </c>
      <c r="G209" s="24" t="s">
        <v>75</v>
      </c>
      <c r="H209" s="127" t="s">
        <v>76</v>
      </c>
    </row>
    <row r="210" spans="1:8" ht="43.5" x14ac:dyDescent="0.35">
      <c r="A210" s="188"/>
      <c r="B210" s="189"/>
      <c r="C210" s="191"/>
      <c r="D210" s="190"/>
      <c r="E210" s="23" t="s">
        <v>278</v>
      </c>
      <c r="F210" s="45">
        <v>10.73</v>
      </c>
      <c r="G210" s="24" t="s">
        <v>75</v>
      </c>
      <c r="H210" s="127" t="s">
        <v>76</v>
      </c>
    </row>
    <row r="211" spans="1:8" x14ac:dyDescent="0.35">
      <c r="A211" s="188"/>
      <c r="B211" s="189"/>
      <c r="C211" s="191"/>
      <c r="D211" s="190"/>
      <c r="E211" s="23" t="s">
        <v>279</v>
      </c>
      <c r="F211" s="45">
        <v>8.48</v>
      </c>
      <c r="G211" s="24" t="s">
        <v>75</v>
      </c>
      <c r="H211" s="127" t="s">
        <v>76</v>
      </c>
    </row>
    <row r="212" spans="1:8" ht="29" x14ac:dyDescent="0.35">
      <c r="A212" s="188"/>
      <c r="B212" s="189"/>
      <c r="C212" s="191"/>
      <c r="D212" s="190"/>
      <c r="E212" s="23" t="s">
        <v>280</v>
      </c>
      <c r="F212" s="45">
        <v>79.94</v>
      </c>
      <c r="G212" s="24" t="s">
        <v>75</v>
      </c>
      <c r="H212" s="127" t="s">
        <v>76</v>
      </c>
    </row>
    <row r="213" spans="1:8" ht="29" x14ac:dyDescent="0.35">
      <c r="A213" s="188"/>
      <c r="B213" s="189"/>
      <c r="C213" s="191"/>
      <c r="D213" s="190"/>
      <c r="E213" s="23" t="s">
        <v>281</v>
      </c>
      <c r="F213" s="45">
        <v>107.09</v>
      </c>
      <c r="G213" s="24" t="s">
        <v>75</v>
      </c>
      <c r="H213" s="127" t="s">
        <v>76</v>
      </c>
    </row>
    <row r="214" spans="1:8" ht="29" x14ac:dyDescent="0.35">
      <c r="A214" s="188"/>
      <c r="B214" s="189"/>
      <c r="C214" s="191"/>
      <c r="D214" s="190"/>
      <c r="E214" s="23" t="s">
        <v>282</v>
      </c>
      <c r="F214" s="45">
        <v>3.19</v>
      </c>
      <c r="G214" s="24" t="s">
        <v>75</v>
      </c>
      <c r="H214" s="127" t="s">
        <v>76</v>
      </c>
    </row>
    <row r="215" spans="1:8" ht="29" x14ac:dyDescent="0.35">
      <c r="A215" s="188"/>
      <c r="B215" s="189"/>
      <c r="C215" s="191"/>
      <c r="D215" s="190"/>
      <c r="E215" s="23" t="s">
        <v>283</v>
      </c>
      <c r="F215" s="45">
        <v>1.92</v>
      </c>
      <c r="G215" s="24" t="s">
        <v>75</v>
      </c>
      <c r="H215" s="127" t="s">
        <v>76</v>
      </c>
    </row>
    <row r="216" spans="1:8" ht="15" customHeight="1" x14ac:dyDescent="0.35">
      <c r="A216" s="188"/>
      <c r="B216" s="189"/>
      <c r="C216" s="191"/>
      <c r="D216" s="190"/>
      <c r="E216" s="23" t="s">
        <v>284</v>
      </c>
      <c r="F216" s="45">
        <v>378.92</v>
      </c>
      <c r="G216" s="24" t="s">
        <v>75</v>
      </c>
      <c r="H216" s="127" t="s">
        <v>76</v>
      </c>
    </row>
    <row r="217" spans="1:8" ht="43.5" x14ac:dyDescent="0.35">
      <c r="A217" s="188"/>
      <c r="B217" s="189"/>
      <c r="C217" s="191"/>
      <c r="D217" s="190"/>
      <c r="E217" s="23" t="s">
        <v>285</v>
      </c>
      <c r="F217" s="45">
        <v>301.10000000000002</v>
      </c>
      <c r="G217" s="24" t="s">
        <v>75</v>
      </c>
      <c r="H217" s="127" t="s">
        <v>76</v>
      </c>
    </row>
    <row r="218" spans="1:8" ht="15" customHeight="1" x14ac:dyDescent="0.35">
      <c r="A218" s="187"/>
      <c r="B218" s="189"/>
      <c r="C218" s="191"/>
      <c r="D218" s="190"/>
      <c r="E218" s="23" t="s">
        <v>286</v>
      </c>
      <c r="F218" s="45">
        <v>78.099999999999994</v>
      </c>
      <c r="G218" s="24" t="s">
        <v>75</v>
      </c>
      <c r="H218" s="127" t="s">
        <v>76</v>
      </c>
    </row>
    <row r="219" spans="1:8" ht="58" x14ac:dyDescent="0.35">
      <c r="A219" s="186">
        <f>1+A204</f>
        <v>155</v>
      </c>
      <c r="B219" s="189" t="s">
        <v>271</v>
      </c>
      <c r="C219" s="191" t="s">
        <v>3</v>
      </c>
      <c r="D219" s="190">
        <v>2000</v>
      </c>
      <c r="E219" s="26" t="s">
        <v>287</v>
      </c>
      <c r="F219" s="47">
        <f>+D219</f>
        <v>2000</v>
      </c>
      <c r="G219" s="24" t="s">
        <v>75</v>
      </c>
      <c r="H219" s="127" t="s">
        <v>76</v>
      </c>
    </row>
    <row r="220" spans="1:8" ht="29" x14ac:dyDescent="0.35">
      <c r="A220" s="188"/>
      <c r="B220" s="189"/>
      <c r="C220" s="191"/>
      <c r="D220" s="190"/>
      <c r="E220" s="26" t="s">
        <v>288</v>
      </c>
      <c r="F220" s="47">
        <v>248</v>
      </c>
      <c r="G220" s="24" t="s">
        <v>75</v>
      </c>
      <c r="H220" s="127" t="s">
        <v>76</v>
      </c>
    </row>
    <row r="221" spans="1:8" ht="29" x14ac:dyDescent="0.35">
      <c r="A221" s="188"/>
      <c r="B221" s="189"/>
      <c r="C221" s="191"/>
      <c r="D221" s="190"/>
      <c r="E221" s="26" t="s">
        <v>289</v>
      </c>
      <c r="F221" s="47">
        <v>46.71</v>
      </c>
      <c r="G221" s="24" t="s">
        <v>75</v>
      </c>
      <c r="H221" s="127" t="s">
        <v>76</v>
      </c>
    </row>
    <row r="222" spans="1:8" ht="15" customHeight="1" x14ac:dyDescent="0.35">
      <c r="A222" s="188"/>
      <c r="B222" s="189"/>
      <c r="C222" s="191"/>
      <c r="D222" s="190"/>
      <c r="E222" s="26" t="s">
        <v>290</v>
      </c>
      <c r="F222" s="47">
        <v>8.7899999999999991</v>
      </c>
      <c r="G222" s="24" t="s">
        <v>75</v>
      </c>
      <c r="H222" s="127" t="s">
        <v>76</v>
      </c>
    </row>
    <row r="223" spans="1:8" ht="25.5" customHeight="1" x14ac:dyDescent="0.35">
      <c r="A223" s="188"/>
      <c r="B223" s="189"/>
      <c r="C223" s="191"/>
      <c r="D223" s="190"/>
      <c r="E223" s="26" t="s">
        <v>291</v>
      </c>
      <c r="F223" s="47">
        <v>354.73</v>
      </c>
      <c r="G223" s="24" t="s">
        <v>75</v>
      </c>
      <c r="H223" s="127" t="s">
        <v>76</v>
      </c>
    </row>
    <row r="224" spans="1:8" ht="29" x14ac:dyDescent="0.35">
      <c r="A224" s="188"/>
      <c r="B224" s="189"/>
      <c r="C224" s="191"/>
      <c r="D224" s="190"/>
      <c r="E224" s="26" t="s">
        <v>292</v>
      </c>
      <c r="F224" s="47">
        <v>312.48</v>
      </c>
      <c r="G224" s="24" t="s">
        <v>110</v>
      </c>
      <c r="H224" s="143">
        <f>F224-7.63</f>
        <v>304.85000000000002</v>
      </c>
    </row>
    <row r="225" spans="1:8" ht="29" x14ac:dyDescent="0.35">
      <c r="A225" s="188"/>
      <c r="B225" s="189"/>
      <c r="C225" s="191"/>
      <c r="D225" s="190"/>
      <c r="E225" s="26" t="s">
        <v>293</v>
      </c>
      <c r="F225" s="47">
        <v>70.28</v>
      </c>
      <c r="G225" s="24" t="s">
        <v>110</v>
      </c>
      <c r="H225" s="127">
        <v>70.28</v>
      </c>
    </row>
    <row r="226" spans="1:8" ht="29" x14ac:dyDescent="0.35">
      <c r="A226" s="188"/>
      <c r="B226" s="189"/>
      <c r="C226" s="191"/>
      <c r="D226" s="190"/>
      <c r="E226" s="26" t="s">
        <v>294</v>
      </c>
      <c r="F226" s="47">
        <v>120.41</v>
      </c>
      <c r="G226" s="24" t="s">
        <v>110</v>
      </c>
      <c r="H226" s="134">
        <f>F226-6.63</f>
        <v>113.78</v>
      </c>
    </row>
    <row r="227" spans="1:8" x14ac:dyDescent="0.35">
      <c r="A227" s="188"/>
      <c r="B227" s="189"/>
      <c r="C227" s="191"/>
      <c r="D227" s="190"/>
      <c r="E227" s="26" t="s">
        <v>295</v>
      </c>
      <c r="F227" s="47">
        <v>595.66999999999996</v>
      </c>
      <c r="G227" s="24" t="s">
        <v>75</v>
      </c>
      <c r="H227" s="127" t="s">
        <v>76</v>
      </c>
    </row>
    <row r="228" spans="1:8" x14ac:dyDescent="0.35">
      <c r="A228" s="188"/>
      <c r="B228" s="189"/>
      <c r="C228" s="191"/>
      <c r="D228" s="190"/>
      <c r="E228" s="26" t="s">
        <v>296</v>
      </c>
      <c r="F228" s="47">
        <v>13</v>
      </c>
      <c r="G228" s="24" t="s">
        <v>110</v>
      </c>
      <c r="H228" s="127">
        <v>13</v>
      </c>
    </row>
    <row r="229" spans="1:8" ht="43.5" x14ac:dyDescent="0.35">
      <c r="A229" s="188"/>
      <c r="B229" s="189"/>
      <c r="C229" s="191"/>
      <c r="D229" s="190"/>
      <c r="E229" s="26" t="s">
        <v>297</v>
      </c>
      <c r="F229" s="47">
        <v>165</v>
      </c>
      <c r="G229" s="24" t="s">
        <v>110</v>
      </c>
      <c r="H229" s="134">
        <v>165</v>
      </c>
    </row>
    <row r="230" spans="1:8" ht="15" customHeight="1" x14ac:dyDescent="0.35">
      <c r="A230" s="187"/>
      <c r="B230" s="189"/>
      <c r="C230" s="191"/>
      <c r="D230" s="190"/>
      <c r="E230" s="26" t="s">
        <v>298</v>
      </c>
      <c r="F230" s="47">
        <v>86.49</v>
      </c>
      <c r="G230" s="24" t="s">
        <v>110</v>
      </c>
      <c r="H230" s="134">
        <f>F230-2.6</f>
        <v>83.89</v>
      </c>
    </row>
    <row r="231" spans="1:8" ht="31.5" customHeight="1" x14ac:dyDescent="0.35">
      <c r="A231" s="186">
        <f>1+A219</f>
        <v>156</v>
      </c>
      <c r="B231" s="189" t="s">
        <v>271</v>
      </c>
      <c r="C231" s="191" t="s">
        <v>3</v>
      </c>
      <c r="D231" s="190">
        <v>4500</v>
      </c>
      <c r="E231" s="23" t="s">
        <v>299</v>
      </c>
      <c r="F231" s="43">
        <v>4092.35</v>
      </c>
      <c r="G231" s="24" t="s">
        <v>75</v>
      </c>
      <c r="H231" s="134" t="s">
        <v>76</v>
      </c>
    </row>
    <row r="232" spans="1:8" ht="29" x14ac:dyDescent="0.35">
      <c r="A232" s="188"/>
      <c r="B232" s="189"/>
      <c r="C232" s="191"/>
      <c r="D232" s="190"/>
      <c r="E232" s="23" t="s">
        <v>300</v>
      </c>
      <c r="F232" s="43">
        <v>1016.83</v>
      </c>
      <c r="G232" s="24" t="s">
        <v>75</v>
      </c>
      <c r="H232" s="127" t="s">
        <v>76</v>
      </c>
    </row>
    <row r="233" spans="1:8" x14ac:dyDescent="0.35">
      <c r="A233" s="188"/>
      <c r="B233" s="189"/>
      <c r="C233" s="191"/>
      <c r="D233" s="190"/>
      <c r="E233" s="33" t="s">
        <v>301</v>
      </c>
      <c r="F233" s="43">
        <v>80.06</v>
      </c>
      <c r="G233" s="31" t="s">
        <v>75</v>
      </c>
      <c r="H233" s="127" t="s">
        <v>76</v>
      </c>
    </row>
    <row r="234" spans="1:8" x14ac:dyDescent="0.35">
      <c r="A234" s="188"/>
      <c r="B234" s="189"/>
      <c r="C234" s="191"/>
      <c r="D234" s="190"/>
      <c r="E234" s="33" t="s">
        <v>302</v>
      </c>
      <c r="F234" s="43">
        <v>530</v>
      </c>
      <c r="G234" s="31" t="s">
        <v>110</v>
      </c>
      <c r="H234" s="127">
        <v>530</v>
      </c>
    </row>
    <row r="235" spans="1:8" ht="29" x14ac:dyDescent="0.35">
      <c r="A235" s="188"/>
      <c r="B235" s="189"/>
      <c r="C235" s="191"/>
      <c r="D235" s="190"/>
      <c r="E235" s="33" t="s">
        <v>303</v>
      </c>
      <c r="F235" s="51">
        <v>345.37</v>
      </c>
      <c r="G235" s="62" t="s">
        <v>110</v>
      </c>
      <c r="H235" s="141">
        <f>F235</f>
        <v>345.37</v>
      </c>
    </row>
    <row r="236" spans="1:8" x14ac:dyDescent="0.35">
      <c r="A236" s="188"/>
      <c r="B236" s="189"/>
      <c r="C236" s="191"/>
      <c r="D236" s="190"/>
      <c r="E236" s="58" t="s">
        <v>304</v>
      </c>
      <c r="F236" s="55">
        <v>115</v>
      </c>
      <c r="G236" s="56" t="s">
        <v>110</v>
      </c>
      <c r="H236" s="144">
        <f>F236-2.21</f>
        <v>112.79</v>
      </c>
    </row>
    <row r="237" spans="1:8" ht="29" x14ac:dyDescent="0.35">
      <c r="A237" s="188"/>
      <c r="B237" s="189"/>
      <c r="C237" s="191"/>
      <c r="D237" s="190"/>
      <c r="E237" s="33" t="s">
        <v>305</v>
      </c>
      <c r="F237" s="52">
        <v>25.71</v>
      </c>
      <c r="G237" s="64" t="s">
        <v>75</v>
      </c>
      <c r="H237" s="131" t="s">
        <v>76</v>
      </c>
    </row>
    <row r="238" spans="1:8" x14ac:dyDescent="0.35">
      <c r="A238" s="188"/>
      <c r="B238" s="189"/>
      <c r="C238" s="191"/>
      <c r="D238" s="190"/>
      <c r="E238" s="120" t="s">
        <v>306</v>
      </c>
      <c r="F238" s="51">
        <v>525.88</v>
      </c>
      <c r="G238" s="62" t="s">
        <v>110</v>
      </c>
      <c r="H238" s="130">
        <v>525.88</v>
      </c>
    </row>
    <row r="239" spans="1:8" x14ac:dyDescent="0.35">
      <c r="A239" s="188"/>
      <c r="B239" s="189"/>
      <c r="C239" s="191"/>
      <c r="D239" s="219"/>
      <c r="E239" s="119" t="s">
        <v>307</v>
      </c>
      <c r="F239" s="55">
        <v>131.56</v>
      </c>
      <c r="G239" s="56" t="s">
        <v>75</v>
      </c>
      <c r="H239" s="145" t="s">
        <v>76</v>
      </c>
    </row>
    <row r="240" spans="1:8" ht="43.5" x14ac:dyDescent="0.35">
      <c r="A240" s="187"/>
      <c r="B240" s="189"/>
      <c r="C240" s="191"/>
      <c r="D240" s="190"/>
      <c r="E240" s="121" t="s">
        <v>308</v>
      </c>
      <c r="F240" s="122">
        <v>32.65</v>
      </c>
      <c r="G240" s="123" t="s">
        <v>110</v>
      </c>
      <c r="H240" s="146">
        <f>F240</f>
        <v>32.65</v>
      </c>
    </row>
    <row r="241" spans="1:8" x14ac:dyDescent="0.35">
      <c r="A241" s="128">
        <f>1+A231</f>
        <v>157</v>
      </c>
      <c r="B241" s="16" t="s">
        <v>271</v>
      </c>
      <c r="C241" s="72" t="s">
        <v>3</v>
      </c>
      <c r="D241" s="10">
        <v>500</v>
      </c>
      <c r="E241" s="58" t="s">
        <v>154</v>
      </c>
      <c r="F241" s="52">
        <v>10.1</v>
      </c>
      <c r="G241" s="65" t="s">
        <v>75</v>
      </c>
      <c r="H241" s="131" t="s">
        <v>76</v>
      </c>
    </row>
    <row r="242" spans="1:8" ht="43.5" x14ac:dyDescent="0.35">
      <c r="A242" s="128">
        <f t="shared" ref="A242:A305" si="6">1+A241</f>
        <v>158</v>
      </c>
      <c r="B242" s="16" t="s">
        <v>271</v>
      </c>
      <c r="C242" s="72" t="s">
        <v>7</v>
      </c>
      <c r="D242" s="10">
        <v>35.200000000000003</v>
      </c>
      <c r="E242" s="23" t="s">
        <v>309</v>
      </c>
      <c r="F242" s="44">
        <v>35.200000000000003</v>
      </c>
      <c r="G242" s="24" t="s">
        <v>75</v>
      </c>
      <c r="H242" s="127" t="s">
        <v>76</v>
      </c>
    </row>
    <row r="243" spans="1:8" ht="29" x14ac:dyDescent="0.35">
      <c r="A243" s="128">
        <f t="shared" si="6"/>
        <v>159</v>
      </c>
      <c r="B243" s="16" t="s">
        <v>271</v>
      </c>
      <c r="C243" s="72" t="s">
        <v>7</v>
      </c>
      <c r="D243" s="10">
        <v>15</v>
      </c>
      <c r="E243" s="60" t="s">
        <v>310</v>
      </c>
      <c r="F243" s="67">
        <v>15</v>
      </c>
      <c r="G243" s="24" t="s">
        <v>75</v>
      </c>
      <c r="H243" s="184" t="s">
        <v>76</v>
      </c>
    </row>
    <row r="244" spans="1:8" x14ac:dyDescent="0.35">
      <c r="A244" s="128">
        <f t="shared" si="6"/>
        <v>160</v>
      </c>
      <c r="B244" s="16" t="s">
        <v>271</v>
      </c>
      <c r="C244" s="72" t="s">
        <v>7</v>
      </c>
      <c r="D244" s="10">
        <v>15</v>
      </c>
      <c r="E244" s="60" t="s">
        <v>311</v>
      </c>
      <c r="F244" s="67">
        <v>15</v>
      </c>
      <c r="G244" s="24" t="s">
        <v>75</v>
      </c>
      <c r="H244" s="184" t="s">
        <v>76</v>
      </c>
    </row>
    <row r="245" spans="1:8" ht="29" x14ac:dyDescent="0.35">
      <c r="A245" s="128">
        <f t="shared" si="6"/>
        <v>161</v>
      </c>
      <c r="B245" s="16" t="s">
        <v>271</v>
      </c>
      <c r="C245" s="72" t="s">
        <v>7</v>
      </c>
      <c r="D245" s="10">
        <v>15</v>
      </c>
      <c r="E245" s="59" t="s">
        <v>312</v>
      </c>
      <c r="F245" s="67">
        <v>15</v>
      </c>
      <c r="G245" s="24" t="s">
        <v>75</v>
      </c>
      <c r="H245" s="184" t="s">
        <v>313</v>
      </c>
    </row>
    <row r="246" spans="1:8" x14ac:dyDescent="0.35">
      <c r="A246" s="128">
        <f t="shared" si="6"/>
        <v>162</v>
      </c>
      <c r="B246" s="16" t="s">
        <v>271</v>
      </c>
      <c r="C246" s="72" t="s">
        <v>7</v>
      </c>
      <c r="D246" s="10">
        <v>36.92</v>
      </c>
      <c r="E246" s="59" t="s">
        <v>314</v>
      </c>
      <c r="F246" s="122">
        <v>36.92</v>
      </c>
      <c r="G246" s="183" t="s">
        <v>110</v>
      </c>
      <c r="H246" s="146">
        <v>33.93</v>
      </c>
    </row>
    <row r="247" spans="1:8" ht="43.5" x14ac:dyDescent="0.35">
      <c r="A247" s="128">
        <f t="shared" si="6"/>
        <v>163</v>
      </c>
      <c r="B247" s="16" t="s">
        <v>271</v>
      </c>
      <c r="C247" s="72" t="s">
        <v>28</v>
      </c>
      <c r="D247" s="10">
        <v>33</v>
      </c>
      <c r="E247" s="25" t="s">
        <v>315</v>
      </c>
      <c r="F247" s="42">
        <v>33</v>
      </c>
      <c r="G247" s="65" t="s">
        <v>75</v>
      </c>
      <c r="H247" s="131" t="s">
        <v>76</v>
      </c>
    </row>
    <row r="248" spans="1:8" x14ac:dyDescent="0.35">
      <c r="A248" s="128">
        <f t="shared" si="6"/>
        <v>164</v>
      </c>
      <c r="B248" s="16" t="s">
        <v>271</v>
      </c>
      <c r="C248" s="72" t="s">
        <v>28</v>
      </c>
      <c r="D248" s="10">
        <v>17.34</v>
      </c>
      <c r="E248" s="23" t="s">
        <v>316</v>
      </c>
      <c r="F248" s="44">
        <v>17.34</v>
      </c>
      <c r="G248" s="24" t="s">
        <v>75</v>
      </c>
      <c r="H248" s="127" t="s">
        <v>76</v>
      </c>
    </row>
    <row r="249" spans="1:8" ht="29" x14ac:dyDescent="0.35">
      <c r="A249" s="186">
        <f t="shared" si="6"/>
        <v>165</v>
      </c>
      <c r="B249" s="189" t="s">
        <v>271</v>
      </c>
      <c r="C249" s="191" t="s">
        <v>28</v>
      </c>
      <c r="D249" s="190">
        <v>72.55</v>
      </c>
      <c r="E249" s="23" t="s">
        <v>317</v>
      </c>
      <c r="F249" s="51">
        <v>37.299999999999997</v>
      </c>
      <c r="G249" s="63" t="s">
        <v>75</v>
      </c>
      <c r="H249" s="130" t="s">
        <v>76</v>
      </c>
    </row>
    <row r="250" spans="1:8" ht="29" x14ac:dyDescent="0.35">
      <c r="A250" s="187"/>
      <c r="B250" s="189"/>
      <c r="C250" s="191"/>
      <c r="D250" s="190"/>
      <c r="E250" s="60" t="s">
        <v>318</v>
      </c>
      <c r="F250" s="55">
        <v>35.25</v>
      </c>
      <c r="G250" s="57" t="s">
        <v>75</v>
      </c>
      <c r="H250" s="130" t="s">
        <v>76</v>
      </c>
    </row>
    <row r="251" spans="1:8" ht="29.15" customHeight="1" x14ac:dyDescent="0.35">
      <c r="A251" s="186">
        <f>+A249+1</f>
        <v>166</v>
      </c>
      <c r="B251" s="228" t="s">
        <v>271</v>
      </c>
      <c r="C251" s="213" t="s">
        <v>28</v>
      </c>
      <c r="D251" s="222">
        <v>30.94</v>
      </c>
      <c r="E251" s="60" t="s">
        <v>319</v>
      </c>
      <c r="F251" s="55">
        <v>10.44</v>
      </c>
      <c r="G251" s="57" t="s">
        <v>75</v>
      </c>
      <c r="H251" s="148" t="s">
        <v>231</v>
      </c>
    </row>
    <row r="252" spans="1:8" ht="43.5" customHeight="1" x14ac:dyDescent="0.35">
      <c r="A252" s="231"/>
      <c r="B252" s="229"/>
      <c r="C252" s="226"/>
      <c r="D252" s="223"/>
      <c r="E252" s="60" t="s">
        <v>320</v>
      </c>
      <c r="F252" s="113">
        <v>14.76</v>
      </c>
      <c r="G252" s="57" t="s">
        <v>75</v>
      </c>
      <c r="H252" s="144" t="s">
        <v>231</v>
      </c>
    </row>
    <row r="253" spans="1:8" x14ac:dyDescent="0.35">
      <c r="A253" s="128">
        <f>1+A251</f>
        <v>167</v>
      </c>
      <c r="B253" s="16" t="s">
        <v>73</v>
      </c>
      <c r="C253" s="72" t="s">
        <v>30</v>
      </c>
      <c r="D253" s="10">
        <v>144</v>
      </c>
      <c r="E253" s="16" t="s">
        <v>321</v>
      </c>
      <c r="F253" s="52">
        <v>144</v>
      </c>
      <c r="G253" s="65" t="s">
        <v>75</v>
      </c>
      <c r="H253" s="131" t="s">
        <v>76</v>
      </c>
    </row>
    <row r="254" spans="1:8" ht="29" x14ac:dyDescent="0.35">
      <c r="A254" s="128">
        <f t="shared" si="6"/>
        <v>168</v>
      </c>
      <c r="B254" s="16" t="s">
        <v>271</v>
      </c>
      <c r="C254" s="72" t="s">
        <v>322</v>
      </c>
      <c r="D254" s="10">
        <v>20</v>
      </c>
      <c r="E254" s="25" t="s">
        <v>323</v>
      </c>
      <c r="F254" s="43">
        <v>20</v>
      </c>
      <c r="G254" s="24" t="s">
        <v>75</v>
      </c>
      <c r="H254" s="127" t="s">
        <v>76</v>
      </c>
    </row>
    <row r="255" spans="1:8" ht="29" x14ac:dyDescent="0.35">
      <c r="A255" s="128">
        <f t="shared" si="6"/>
        <v>169</v>
      </c>
      <c r="B255" s="16" t="s">
        <v>271</v>
      </c>
      <c r="C255" s="72" t="s">
        <v>38</v>
      </c>
      <c r="D255" s="10">
        <v>203.24</v>
      </c>
      <c r="E255" s="26" t="s">
        <v>324</v>
      </c>
      <c r="F255" s="43">
        <v>203.24</v>
      </c>
      <c r="G255" s="24" t="s">
        <v>75</v>
      </c>
      <c r="H255" s="127" t="s">
        <v>76</v>
      </c>
    </row>
    <row r="256" spans="1:8" x14ac:dyDescent="0.35">
      <c r="A256" s="128">
        <f t="shared" si="6"/>
        <v>170</v>
      </c>
      <c r="B256" s="16" t="s">
        <v>271</v>
      </c>
      <c r="C256" s="72" t="s">
        <v>40</v>
      </c>
      <c r="D256" s="10">
        <v>56.357999999999997</v>
      </c>
      <c r="E256" s="23" t="s">
        <v>325</v>
      </c>
      <c r="F256" s="44">
        <v>56.36</v>
      </c>
      <c r="G256" s="24" t="s">
        <v>75</v>
      </c>
      <c r="H256" s="127" t="s">
        <v>76</v>
      </c>
    </row>
    <row r="257" spans="1:8" x14ac:dyDescent="0.35">
      <c r="A257" s="128">
        <f t="shared" si="6"/>
        <v>171</v>
      </c>
      <c r="B257" s="16" t="s">
        <v>271</v>
      </c>
      <c r="C257" s="72" t="s">
        <v>40</v>
      </c>
      <c r="D257" s="10">
        <v>20</v>
      </c>
      <c r="E257" s="23" t="s">
        <v>326</v>
      </c>
      <c r="F257" s="44">
        <v>20</v>
      </c>
      <c r="G257" s="24" t="s">
        <v>75</v>
      </c>
      <c r="H257" s="127" t="s">
        <v>76</v>
      </c>
    </row>
    <row r="258" spans="1:8" x14ac:dyDescent="0.35">
      <c r="A258" s="128">
        <f t="shared" si="6"/>
        <v>172</v>
      </c>
      <c r="B258" s="16" t="s">
        <v>271</v>
      </c>
      <c r="C258" s="72" t="s">
        <v>40</v>
      </c>
      <c r="D258" s="10">
        <v>60</v>
      </c>
      <c r="E258" s="23" t="s">
        <v>327</v>
      </c>
      <c r="F258" s="44">
        <v>60</v>
      </c>
      <c r="G258" s="24" t="s">
        <v>75</v>
      </c>
      <c r="H258" s="127" t="s">
        <v>76</v>
      </c>
    </row>
    <row r="259" spans="1:8" ht="29" x14ac:dyDescent="0.35">
      <c r="A259" s="128">
        <f t="shared" si="6"/>
        <v>173</v>
      </c>
      <c r="B259" s="16" t="s">
        <v>271</v>
      </c>
      <c r="C259" s="72" t="s">
        <v>40</v>
      </c>
      <c r="D259" s="10">
        <v>20</v>
      </c>
      <c r="E259" s="23" t="s">
        <v>328</v>
      </c>
      <c r="F259" s="44">
        <v>20</v>
      </c>
      <c r="G259" s="24" t="s">
        <v>75</v>
      </c>
      <c r="H259" s="127" t="s">
        <v>76</v>
      </c>
    </row>
    <row r="260" spans="1:8" ht="43.5" x14ac:dyDescent="0.35">
      <c r="A260" s="128">
        <f t="shared" si="6"/>
        <v>174</v>
      </c>
      <c r="B260" s="16" t="s">
        <v>271</v>
      </c>
      <c r="C260" s="72" t="s">
        <v>40</v>
      </c>
      <c r="D260" s="10">
        <v>64.069999999999993</v>
      </c>
      <c r="E260" s="23" t="s">
        <v>329</v>
      </c>
      <c r="F260" s="44">
        <v>64.069999999999993</v>
      </c>
      <c r="G260" s="24" t="s">
        <v>75</v>
      </c>
      <c r="H260" s="127" t="s">
        <v>76</v>
      </c>
    </row>
    <row r="261" spans="1:8" x14ac:dyDescent="0.35">
      <c r="A261" s="128">
        <f t="shared" si="6"/>
        <v>175</v>
      </c>
      <c r="B261" s="16" t="s">
        <v>271</v>
      </c>
      <c r="C261" s="72" t="s">
        <v>40</v>
      </c>
      <c r="D261" s="10">
        <v>20</v>
      </c>
      <c r="E261" s="23" t="s">
        <v>330</v>
      </c>
      <c r="F261" s="44">
        <v>20</v>
      </c>
      <c r="G261" s="24" t="s">
        <v>75</v>
      </c>
      <c r="H261" s="127" t="s">
        <v>76</v>
      </c>
    </row>
    <row r="262" spans="1:8" ht="29" x14ac:dyDescent="0.35">
      <c r="A262" s="128">
        <f t="shared" si="6"/>
        <v>176</v>
      </c>
      <c r="B262" s="16" t="s">
        <v>271</v>
      </c>
      <c r="C262" s="72" t="s">
        <v>40</v>
      </c>
      <c r="D262" s="10">
        <v>135.63</v>
      </c>
      <c r="E262" s="23" t="s">
        <v>331</v>
      </c>
      <c r="F262" s="43">
        <v>77.430000000000007</v>
      </c>
      <c r="G262" s="24" t="s">
        <v>110</v>
      </c>
      <c r="H262" s="134">
        <f>F262-1.23</f>
        <v>76.2</v>
      </c>
    </row>
    <row r="263" spans="1:8" ht="43" customHeight="1" x14ac:dyDescent="0.35">
      <c r="A263" s="128">
        <f t="shared" si="6"/>
        <v>177</v>
      </c>
      <c r="B263" s="16" t="s">
        <v>271</v>
      </c>
      <c r="C263" s="72" t="s">
        <v>40</v>
      </c>
      <c r="D263" s="10">
        <f>86.31-19.23</f>
        <v>67.08</v>
      </c>
      <c r="E263" s="26" t="s">
        <v>332</v>
      </c>
      <c r="F263" s="43">
        <v>19.23</v>
      </c>
      <c r="G263" s="24" t="s">
        <v>75</v>
      </c>
      <c r="H263" s="127" t="s">
        <v>76</v>
      </c>
    </row>
    <row r="264" spans="1:8" ht="29" x14ac:dyDescent="0.35">
      <c r="A264" s="128">
        <f t="shared" si="6"/>
        <v>178</v>
      </c>
      <c r="B264" s="16" t="s">
        <v>271</v>
      </c>
      <c r="C264" s="72" t="s">
        <v>40</v>
      </c>
      <c r="D264" s="10">
        <v>6.2</v>
      </c>
      <c r="E264" s="26" t="s">
        <v>333</v>
      </c>
      <c r="F264" s="43">
        <v>6.2</v>
      </c>
      <c r="G264" s="24" t="s">
        <v>75</v>
      </c>
      <c r="H264" s="127" t="s">
        <v>76</v>
      </c>
    </row>
    <row r="265" spans="1:8" ht="29" x14ac:dyDescent="0.35">
      <c r="A265" s="128">
        <f t="shared" si="6"/>
        <v>179</v>
      </c>
      <c r="B265" s="16" t="s">
        <v>271</v>
      </c>
      <c r="C265" s="72" t="s">
        <v>41</v>
      </c>
      <c r="D265" s="10">
        <v>100</v>
      </c>
      <c r="E265" s="23" t="s">
        <v>334</v>
      </c>
      <c r="F265" s="44">
        <v>100</v>
      </c>
      <c r="G265" s="24" t="s">
        <v>75</v>
      </c>
      <c r="H265" s="127" t="s">
        <v>76</v>
      </c>
    </row>
    <row r="266" spans="1:8" ht="26.5" customHeight="1" x14ac:dyDescent="0.35">
      <c r="A266" s="186">
        <f t="shared" si="6"/>
        <v>180</v>
      </c>
      <c r="B266" s="189" t="s">
        <v>271</v>
      </c>
      <c r="C266" s="191" t="s">
        <v>41</v>
      </c>
      <c r="D266" s="190">
        <v>250</v>
      </c>
      <c r="E266" s="23" t="s">
        <v>335</v>
      </c>
      <c r="F266" s="43">
        <v>29</v>
      </c>
      <c r="G266" s="24" t="s">
        <v>75</v>
      </c>
      <c r="H266" s="127" t="s">
        <v>76</v>
      </c>
    </row>
    <row r="267" spans="1:8" x14ac:dyDescent="0.35">
      <c r="A267" s="188"/>
      <c r="B267" s="189"/>
      <c r="C267" s="191"/>
      <c r="D267" s="190"/>
      <c r="E267" s="25" t="s">
        <v>336</v>
      </c>
      <c r="F267" s="43">
        <v>90</v>
      </c>
      <c r="G267" s="24" t="s">
        <v>75</v>
      </c>
      <c r="H267" s="127" t="s">
        <v>76</v>
      </c>
    </row>
    <row r="268" spans="1:8" x14ac:dyDescent="0.35">
      <c r="A268" s="188"/>
      <c r="B268" s="189"/>
      <c r="C268" s="191"/>
      <c r="D268" s="190"/>
      <c r="E268" s="25" t="s">
        <v>337</v>
      </c>
      <c r="F268" s="43">
        <v>20.39</v>
      </c>
      <c r="G268" s="24" t="s">
        <v>75</v>
      </c>
      <c r="H268" s="127" t="s">
        <v>76</v>
      </c>
    </row>
    <row r="269" spans="1:8" x14ac:dyDescent="0.35">
      <c r="A269" s="188"/>
      <c r="B269" s="189"/>
      <c r="C269" s="191"/>
      <c r="D269" s="190"/>
      <c r="E269" s="25" t="s">
        <v>338</v>
      </c>
      <c r="F269" s="43">
        <v>36</v>
      </c>
      <c r="G269" s="24" t="s">
        <v>75</v>
      </c>
      <c r="H269" s="127" t="s">
        <v>76</v>
      </c>
    </row>
    <row r="270" spans="1:8" x14ac:dyDescent="0.35">
      <c r="A270" s="188"/>
      <c r="B270" s="189"/>
      <c r="C270" s="191"/>
      <c r="D270" s="190"/>
      <c r="E270" s="25" t="s">
        <v>339</v>
      </c>
      <c r="F270" s="43">
        <v>72.34</v>
      </c>
      <c r="G270" s="24" t="s">
        <v>75</v>
      </c>
      <c r="H270" s="127" t="s">
        <v>76</v>
      </c>
    </row>
    <row r="271" spans="1:8" x14ac:dyDescent="0.35">
      <c r="A271" s="188"/>
      <c r="B271" s="227"/>
      <c r="C271" s="213"/>
      <c r="D271" s="220"/>
      <c r="E271" s="112" t="s">
        <v>340</v>
      </c>
      <c r="F271" s="51">
        <v>2.2700000000000102</v>
      </c>
      <c r="G271" s="63" t="s">
        <v>75</v>
      </c>
      <c r="H271" s="130" t="s">
        <v>76</v>
      </c>
    </row>
    <row r="272" spans="1:8" x14ac:dyDescent="0.35">
      <c r="A272" s="224">
        <f>1+A266</f>
        <v>181</v>
      </c>
      <c r="B272" s="230" t="s">
        <v>271</v>
      </c>
      <c r="C272" s="225" t="s">
        <v>41</v>
      </c>
      <c r="D272" s="221">
        <v>350</v>
      </c>
      <c r="E272" s="111" t="s">
        <v>341</v>
      </c>
      <c r="F272" s="55">
        <v>248.64</v>
      </c>
      <c r="G272" s="57" t="s">
        <v>75</v>
      </c>
      <c r="H272" s="145" t="s">
        <v>76</v>
      </c>
    </row>
    <row r="273" spans="1:8" ht="29" x14ac:dyDescent="0.35">
      <c r="A273" s="224"/>
      <c r="B273" s="230"/>
      <c r="C273" s="225"/>
      <c r="D273" s="221"/>
      <c r="E273" s="111" t="s">
        <v>342</v>
      </c>
      <c r="F273" s="55">
        <v>50.41</v>
      </c>
      <c r="G273" s="57" t="s">
        <v>110</v>
      </c>
      <c r="H273" s="150">
        <v>50.41</v>
      </c>
    </row>
    <row r="274" spans="1:8" x14ac:dyDescent="0.35">
      <c r="A274" s="149">
        <f>1+A272</f>
        <v>182</v>
      </c>
      <c r="B274" s="98" t="s">
        <v>271</v>
      </c>
      <c r="C274" s="110" t="s">
        <v>41</v>
      </c>
      <c r="D274" s="102">
        <v>50</v>
      </c>
      <c r="E274" s="111" t="s">
        <v>343</v>
      </c>
      <c r="F274" s="55">
        <v>50</v>
      </c>
      <c r="G274" s="57" t="s">
        <v>75</v>
      </c>
      <c r="H274" s="145" t="s">
        <v>76</v>
      </c>
    </row>
    <row r="275" spans="1:8" x14ac:dyDescent="0.35">
      <c r="A275" s="126">
        <f>1+A274</f>
        <v>183</v>
      </c>
      <c r="B275" s="80" t="s">
        <v>271</v>
      </c>
      <c r="C275" s="109" t="s">
        <v>51</v>
      </c>
      <c r="D275" s="21">
        <v>100</v>
      </c>
      <c r="E275" s="111" t="s">
        <v>154</v>
      </c>
      <c r="F275" s="42">
        <v>88.36</v>
      </c>
      <c r="G275" s="65" t="s">
        <v>75</v>
      </c>
      <c r="H275" s="131" t="s">
        <v>76</v>
      </c>
    </row>
    <row r="276" spans="1:8" x14ac:dyDescent="0.35">
      <c r="A276" s="128">
        <f t="shared" si="6"/>
        <v>184</v>
      </c>
      <c r="B276" s="16" t="s">
        <v>271</v>
      </c>
      <c r="C276" s="72" t="s">
        <v>51</v>
      </c>
      <c r="D276" s="10">
        <v>100</v>
      </c>
      <c r="E276" s="23" t="s">
        <v>344</v>
      </c>
      <c r="F276" s="44">
        <v>99.77</v>
      </c>
      <c r="G276" s="24" t="s">
        <v>75</v>
      </c>
      <c r="H276" s="127" t="s">
        <v>76</v>
      </c>
    </row>
    <row r="277" spans="1:8" ht="29" x14ac:dyDescent="0.35">
      <c r="A277" s="128">
        <f t="shared" si="6"/>
        <v>185</v>
      </c>
      <c r="B277" s="16" t="s">
        <v>271</v>
      </c>
      <c r="C277" s="72" t="s">
        <v>51</v>
      </c>
      <c r="D277" s="10">
        <v>67.400000000000006</v>
      </c>
      <c r="E277" s="23" t="s">
        <v>345</v>
      </c>
      <c r="F277" s="43">
        <v>67.36</v>
      </c>
      <c r="G277" s="24" t="s">
        <v>75</v>
      </c>
      <c r="H277" s="127" t="s">
        <v>76</v>
      </c>
    </row>
    <row r="278" spans="1:8" ht="43.5" x14ac:dyDescent="0.35">
      <c r="A278" s="128">
        <f t="shared" si="6"/>
        <v>186</v>
      </c>
      <c r="B278" s="16" t="s">
        <v>271</v>
      </c>
      <c r="C278" s="72" t="s">
        <v>51</v>
      </c>
      <c r="D278" s="10">
        <v>416.38</v>
      </c>
      <c r="E278" s="25" t="s">
        <v>346</v>
      </c>
      <c r="F278" s="43">
        <v>416.38</v>
      </c>
      <c r="G278" s="24" t="s">
        <v>75</v>
      </c>
      <c r="H278" s="127" t="s">
        <v>76</v>
      </c>
    </row>
    <row r="279" spans="1:8" x14ac:dyDescent="0.35">
      <c r="A279" s="186">
        <f>1+A278</f>
        <v>187</v>
      </c>
      <c r="B279" s="189" t="s">
        <v>271</v>
      </c>
      <c r="C279" s="191" t="s">
        <v>51</v>
      </c>
      <c r="D279" s="190">
        <v>382.37</v>
      </c>
      <c r="E279" s="25" t="s">
        <v>347</v>
      </c>
      <c r="F279" s="54">
        <v>142.38</v>
      </c>
      <c r="G279" s="24" t="s">
        <v>75</v>
      </c>
      <c r="H279" s="127" t="s">
        <v>76</v>
      </c>
    </row>
    <row r="280" spans="1:8" ht="29" x14ac:dyDescent="0.35">
      <c r="A280" s="188"/>
      <c r="B280" s="189"/>
      <c r="C280" s="191"/>
      <c r="D280" s="190"/>
      <c r="E280" s="25" t="s">
        <v>348</v>
      </c>
      <c r="F280" s="54">
        <v>4.2699999999999996</v>
      </c>
      <c r="G280" s="24" t="s">
        <v>75</v>
      </c>
      <c r="H280" s="127" t="s">
        <v>76</v>
      </c>
    </row>
    <row r="281" spans="1:8" x14ac:dyDescent="0.35">
      <c r="A281" s="188"/>
      <c r="B281" s="189"/>
      <c r="C281" s="191"/>
      <c r="D281" s="190"/>
      <c r="E281" s="25" t="s">
        <v>349</v>
      </c>
      <c r="F281" s="54">
        <v>42.5</v>
      </c>
      <c r="G281" s="24" t="s">
        <v>350</v>
      </c>
      <c r="H281" s="127" t="s">
        <v>76</v>
      </c>
    </row>
    <row r="282" spans="1:8" x14ac:dyDescent="0.35">
      <c r="A282" s="188"/>
      <c r="B282" s="189"/>
      <c r="C282" s="191"/>
      <c r="D282" s="190"/>
      <c r="E282" s="25" t="s">
        <v>351</v>
      </c>
      <c r="F282" s="54">
        <v>1.88</v>
      </c>
      <c r="G282" s="24" t="s">
        <v>350</v>
      </c>
      <c r="H282" s="127" t="s">
        <v>76</v>
      </c>
    </row>
    <row r="283" spans="1:8" ht="43.5" x14ac:dyDescent="0.35">
      <c r="A283" s="188"/>
      <c r="B283" s="189"/>
      <c r="C283" s="191"/>
      <c r="D283" s="190"/>
      <c r="E283" s="25" t="s">
        <v>352</v>
      </c>
      <c r="F283" s="54">
        <v>58.05</v>
      </c>
      <c r="G283" s="24" t="s">
        <v>75</v>
      </c>
      <c r="H283" s="127" t="s">
        <v>76</v>
      </c>
    </row>
    <row r="284" spans="1:8" x14ac:dyDescent="0.35">
      <c r="A284" s="188"/>
      <c r="B284" s="189"/>
      <c r="C284" s="191"/>
      <c r="D284" s="190"/>
      <c r="E284" s="25" t="s">
        <v>353</v>
      </c>
      <c r="F284" s="54">
        <v>3.78</v>
      </c>
      <c r="G284" s="24" t="s">
        <v>350</v>
      </c>
      <c r="H284" s="127" t="s">
        <v>76</v>
      </c>
    </row>
    <row r="285" spans="1:8" ht="43.5" x14ac:dyDescent="0.35">
      <c r="A285" s="188"/>
      <c r="B285" s="189"/>
      <c r="C285" s="191"/>
      <c r="D285" s="190"/>
      <c r="E285" s="25" t="s">
        <v>354</v>
      </c>
      <c r="F285" s="54">
        <v>92.09</v>
      </c>
      <c r="G285" s="24" t="s">
        <v>75</v>
      </c>
      <c r="H285" s="127" t="s">
        <v>76</v>
      </c>
    </row>
    <row r="286" spans="1:8" x14ac:dyDescent="0.35">
      <c r="A286" s="187"/>
      <c r="B286" s="189"/>
      <c r="C286" s="191"/>
      <c r="D286" s="190"/>
      <c r="E286" s="25" t="s">
        <v>355</v>
      </c>
      <c r="F286" s="43">
        <v>13.33</v>
      </c>
      <c r="G286" s="24" t="s">
        <v>75</v>
      </c>
      <c r="H286" s="127" t="s">
        <v>76</v>
      </c>
    </row>
    <row r="287" spans="1:8" x14ac:dyDescent="0.35">
      <c r="A287" s="186">
        <f>1+A279</f>
        <v>188</v>
      </c>
      <c r="B287" s="189" t="s">
        <v>271</v>
      </c>
      <c r="C287" s="191" t="s">
        <v>51</v>
      </c>
      <c r="D287" s="190">
        <v>318</v>
      </c>
      <c r="E287" s="26" t="s">
        <v>356</v>
      </c>
      <c r="F287" s="54">
        <v>105.04</v>
      </c>
      <c r="G287" s="24" t="s">
        <v>75</v>
      </c>
      <c r="H287" s="127" t="s">
        <v>76</v>
      </c>
    </row>
    <row r="288" spans="1:8" ht="29" x14ac:dyDescent="0.35">
      <c r="A288" s="188"/>
      <c r="B288" s="189"/>
      <c r="C288" s="191"/>
      <c r="D288" s="190"/>
      <c r="E288" s="26" t="s">
        <v>357</v>
      </c>
      <c r="F288" s="54">
        <v>91.27</v>
      </c>
      <c r="G288" s="24" t="s">
        <v>75</v>
      </c>
      <c r="H288" s="127" t="s">
        <v>76</v>
      </c>
    </row>
    <row r="289" spans="1:11" x14ac:dyDescent="0.35">
      <c r="A289" s="188"/>
      <c r="B289" s="189"/>
      <c r="C289" s="191"/>
      <c r="D289" s="190"/>
      <c r="E289" s="26" t="s">
        <v>358</v>
      </c>
      <c r="F289" s="54">
        <v>8</v>
      </c>
      <c r="G289" s="24" t="s">
        <v>350</v>
      </c>
      <c r="H289" s="152" t="s">
        <v>359</v>
      </c>
    </row>
    <row r="290" spans="1:11" x14ac:dyDescent="0.35">
      <c r="A290" s="188"/>
      <c r="B290" s="189"/>
      <c r="C290" s="191"/>
      <c r="D290" s="190"/>
      <c r="E290" s="26" t="s">
        <v>360</v>
      </c>
      <c r="F290" s="54">
        <v>14.9</v>
      </c>
      <c r="G290" s="24" t="s">
        <v>350</v>
      </c>
      <c r="H290" s="151" t="s">
        <v>359</v>
      </c>
    </row>
    <row r="291" spans="1:11" ht="29" x14ac:dyDescent="0.35">
      <c r="A291" s="188"/>
      <c r="B291" s="189"/>
      <c r="C291" s="191"/>
      <c r="D291" s="190"/>
      <c r="E291" s="26" t="s">
        <v>361</v>
      </c>
      <c r="F291" s="54">
        <v>51.38</v>
      </c>
      <c r="G291" s="24" t="s">
        <v>75</v>
      </c>
      <c r="H291" s="152" t="s">
        <v>359</v>
      </c>
    </row>
    <row r="292" spans="1:11" x14ac:dyDescent="0.35">
      <c r="A292" s="128">
        <f>1+A287</f>
        <v>189</v>
      </c>
      <c r="B292" s="16" t="s">
        <v>271</v>
      </c>
      <c r="C292" s="72" t="s">
        <v>51</v>
      </c>
      <c r="D292" s="10">
        <v>45.27</v>
      </c>
      <c r="E292" s="26" t="s">
        <v>362</v>
      </c>
      <c r="F292" s="43">
        <v>45.27</v>
      </c>
      <c r="G292" s="24" t="s">
        <v>75</v>
      </c>
      <c r="H292" s="127" t="s">
        <v>76</v>
      </c>
    </row>
    <row r="293" spans="1:11" x14ac:dyDescent="0.35">
      <c r="A293" s="128">
        <f t="shared" si="6"/>
        <v>190</v>
      </c>
      <c r="B293" s="16" t="s">
        <v>271</v>
      </c>
      <c r="C293" s="72" t="s">
        <v>51</v>
      </c>
      <c r="D293" s="10">
        <v>100</v>
      </c>
      <c r="E293" s="26" t="s">
        <v>363</v>
      </c>
      <c r="F293" s="43">
        <v>100</v>
      </c>
      <c r="G293" s="24" t="s">
        <v>75</v>
      </c>
      <c r="H293" s="127" t="s">
        <v>76</v>
      </c>
    </row>
    <row r="294" spans="1:11" x14ac:dyDescent="0.35">
      <c r="A294" s="128">
        <f t="shared" si="6"/>
        <v>191</v>
      </c>
      <c r="B294" s="16" t="s">
        <v>271</v>
      </c>
      <c r="C294" s="72" t="s">
        <v>51</v>
      </c>
      <c r="D294" s="10">
        <v>500</v>
      </c>
      <c r="E294" s="26" t="s">
        <v>364</v>
      </c>
      <c r="F294" s="43">
        <v>500</v>
      </c>
      <c r="G294" s="24" t="s">
        <v>75</v>
      </c>
      <c r="H294" s="127" t="s">
        <v>76</v>
      </c>
    </row>
    <row r="295" spans="1:11" ht="15" thickBot="1" x14ac:dyDescent="0.4">
      <c r="A295" s="128">
        <f t="shared" si="6"/>
        <v>192</v>
      </c>
      <c r="B295" s="16" t="s">
        <v>271</v>
      </c>
      <c r="C295" s="72" t="s">
        <v>51</v>
      </c>
      <c r="D295" s="10">
        <v>55</v>
      </c>
      <c r="E295" s="26" t="s">
        <v>365</v>
      </c>
      <c r="F295" s="43">
        <v>52</v>
      </c>
      <c r="G295" s="24" t="s">
        <v>75</v>
      </c>
      <c r="H295" s="127" t="s">
        <v>76</v>
      </c>
      <c r="J295" s="17"/>
    </row>
    <row r="296" spans="1:11" ht="29" x14ac:dyDescent="0.35">
      <c r="A296" s="128">
        <f t="shared" si="6"/>
        <v>193</v>
      </c>
      <c r="B296" s="16" t="s">
        <v>271</v>
      </c>
      <c r="C296" s="72" t="s">
        <v>33</v>
      </c>
      <c r="D296" s="10">
        <v>40</v>
      </c>
      <c r="E296" s="25" t="s">
        <v>366</v>
      </c>
      <c r="F296">
        <v>14.36</v>
      </c>
      <c r="G296" s="24" t="s">
        <v>75</v>
      </c>
      <c r="H296" s="127" t="s">
        <v>76</v>
      </c>
      <c r="J296" s="18"/>
      <c r="K296" s="19"/>
    </row>
    <row r="297" spans="1:11" x14ac:dyDescent="0.35">
      <c r="A297" s="128">
        <f t="shared" si="6"/>
        <v>194</v>
      </c>
      <c r="B297" s="16" t="s">
        <v>271</v>
      </c>
      <c r="C297" s="72" t="s">
        <v>33</v>
      </c>
      <c r="D297" s="10">
        <v>450.81</v>
      </c>
      <c r="E297" s="61" t="s">
        <v>367</v>
      </c>
      <c r="F297" s="67">
        <v>450.81</v>
      </c>
      <c r="G297" s="68" t="s">
        <v>75</v>
      </c>
      <c r="H297" s="127" t="s">
        <v>368</v>
      </c>
      <c r="J297" s="20"/>
    </row>
    <row r="298" spans="1:11" x14ac:dyDescent="0.35">
      <c r="A298" s="128">
        <f t="shared" si="6"/>
        <v>195</v>
      </c>
      <c r="B298" s="16" t="s">
        <v>271</v>
      </c>
      <c r="C298" s="72" t="s">
        <v>33</v>
      </c>
      <c r="D298" s="10">
        <v>400</v>
      </c>
      <c r="E298" s="25" t="s">
        <v>369</v>
      </c>
      <c r="F298" s="52">
        <v>400</v>
      </c>
      <c r="G298" s="24" t="s">
        <v>75</v>
      </c>
      <c r="H298" s="127" t="s">
        <v>76</v>
      </c>
      <c r="J298" s="17"/>
    </row>
    <row r="299" spans="1:11" x14ac:dyDescent="0.35">
      <c r="A299" s="128">
        <f t="shared" si="6"/>
        <v>196</v>
      </c>
      <c r="B299" s="16" t="s">
        <v>271</v>
      </c>
      <c r="C299" s="72" t="s">
        <v>55</v>
      </c>
      <c r="D299" s="10">
        <v>25</v>
      </c>
      <c r="E299" s="23" t="s">
        <v>370</v>
      </c>
      <c r="F299" s="44">
        <v>25</v>
      </c>
      <c r="G299" s="24" t="s">
        <v>75</v>
      </c>
      <c r="H299" s="127" t="s">
        <v>76</v>
      </c>
    </row>
    <row r="300" spans="1:11" x14ac:dyDescent="0.35">
      <c r="A300" s="128">
        <f t="shared" si="6"/>
        <v>197</v>
      </c>
      <c r="B300" s="16" t="s">
        <v>271</v>
      </c>
      <c r="C300" s="72" t="s">
        <v>55</v>
      </c>
      <c r="D300" s="10">
        <v>100</v>
      </c>
      <c r="E300" s="23" t="s">
        <v>371</v>
      </c>
      <c r="F300" s="44">
        <v>100</v>
      </c>
      <c r="G300" s="24" t="s">
        <v>75</v>
      </c>
      <c r="H300" s="127" t="s">
        <v>76</v>
      </c>
    </row>
    <row r="301" spans="1:11" x14ac:dyDescent="0.35">
      <c r="A301" s="128">
        <f t="shared" si="6"/>
        <v>198</v>
      </c>
      <c r="B301" s="16" t="s">
        <v>271</v>
      </c>
      <c r="C301" s="72" t="s">
        <v>59</v>
      </c>
      <c r="D301" s="10">
        <v>27</v>
      </c>
      <c r="E301" s="23" t="s">
        <v>111</v>
      </c>
      <c r="F301" s="44">
        <v>27</v>
      </c>
      <c r="G301" s="24" t="s">
        <v>75</v>
      </c>
      <c r="H301" s="127" t="s">
        <v>76</v>
      </c>
    </row>
    <row r="302" spans="1:11" x14ac:dyDescent="0.35">
      <c r="A302" s="128">
        <f t="shared" si="6"/>
        <v>199</v>
      </c>
      <c r="B302" s="16" t="s">
        <v>271</v>
      </c>
      <c r="C302" s="72" t="s">
        <v>59</v>
      </c>
      <c r="D302" s="10">
        <v>45</v>
      </c>
      <c r="E302" s="23" t="s">
        <v>372</v>
      </c>
      <c r="F302" s="44">
        <v>45</v>
      </c>
      <c r="G302" s="24" t="s">
        <v>75</v>
      </c>
      <c r="H302" s="127" t="s">
        <v>76</v>
      </c>
    </row>
    <row r="303" spans="1:11" ht="29" x14ac:dyDescent="0.35">
      <c r="A303" s="128">
        <f t="shared" si="6"/>
        <v>200</v>
      </c>
      <c r="B303" s="16" t="s">
        <v>271</v>
      </c>
      <c r="C303" s="72" t="s">
        <v>59</v>
      </c>
      <c r="D303" s="10">
        <v>19.5</v>
      </c>
      <c r="E303" s="23" t="s">
        <v>373</v>
      </c>
      <c r="F303" s="43">
        <v>19.5</v>
      </c>
      <c r="G303" s="24" t="s">
        <v>75</v>
      </c>
      <c r="H303" s="127" t="s">
        <v>76</v>
      </c>
    </row>
    <row r="304" spans="1:11" x14ac:dyDescent="0.35">
      <c r="A304" s="128">
        <f t="shared" si="6"/>
        <v>201</v>
      </c>
      <c r="B304" s="16" t="s">
        <v>271</v>
      </c>
      <c r="C304" s="72" t="s">
        <v>59</v>
      </c>
      <c r="D304" s="10">
        <v>100</v>
      </c>
      <c r="E304" s="26" t="s">
        <v>374</v>
      </c>
      <c r="F304" s="43">
        <v>100</v>
      </c>
      <c r="G304" s="24" t="s">
        <v>75</v>
      </c>
      <c r="H304" s="127" t="s">
        <v>76</v>
      </c>
    </row>
    <row r="305" spans="1:8" x14ac:dyDescent="0.35">
      <c r="A305" s="128">
        <f t="shared" si="6"/>
        <v>202</v>
      </c>
      <c r="B305" s="16" t="s">
        <v>375</v>
      </c>
      <c r="C305" s="72" t="s">
        <v>14</v>
      </c>
      <c r="D305" s="10">
        <v>2.71</v>
      </c>
      <c r="E305" s="26" t="s">
        <v>376</v>
      </c>
      <c r="F305" s="45">
        <v>2.71</v>
      </c>
      <c r="G305" s="24" t="s">
        <v>75</v>
      </c>
      <c r="H305" s="127" t="s">
        <v>76</v>
      </c>
    </row>
    <row r="306" spans="1:8" x14ac:dyDescent="0.35">
      <c r="A306" s="128">
        <f t="shared" ref="A306:A340" si="7">1+A305</f>
        <v>203</v>
      </c>
      <c r="B306" s="16" t="s">
        <v>375</v>
      </c>
      <c r="C306" s="72" t="s">
        <v>14</v>
      </c>
      <c r="D306" s="10">
        <v>5.0491999999999999</v>
      </c>
      <c r="E306" s="26" t="s">
        <v>377</v>
      </c>
      <c r="F306" s="43">
        <v>5.05</v>
      </c>
      <c r="G306" s="24" t="s">
        <v>75</v>
      </c>
      <c r="H306" s="127" t="s">
        <v>76</v>
      </c>
    </row>
    <row r="307" spans="1:8" x14ac:dyDescent="0.35">
      <c r="A307" s="128">
        <f t="shared" si="7"/>
        <v>204</v>
      </c>
      <c r="B307" s="16" t="s">
        <v>375</v>
      </c>
      <c r="C307" s="72" t="s">
        <v>14</v>
      </c>
      <c r="D307" s="10">
        <v>70</v>
      </c>
      <c r="E307" s="26" t="s">
        <v>378</v>
      </c>
      <c r="F307" s="43">
        <v>70</v>
      </c>
      <c r="G307" s="24" t="s">
        <v>110</v>
      </c>
      <c r="H307" s="134">
        <v>69.8</v>
      </c>
    </row>
    <row r="308" spans="1:8" x14ac:dyDescent="0.35">
      <c r="A308" s="128">
        <f t="shared" si="7"/>
        <v>205</v>
      </c>
      <c r="B308" s="16" t="s">
        <v>375</v>
      </c>
      <c r="C308" s="72" t="s">
        <v>14</v>
      </c>
      <c r="D308" s="10">
        <v>90.3</v>
      </c>
      <c r="E308" s="26" t="s">
        <v>379</v>
      </c>
      <c r="F308" s="43">
        <v>90.3</v>
      </c>
      <c r="G308" s="24" t="s">
        <v>110</v>
      </c>
      <c r="H308" s="134">
        <f>F308-2.17</f>
        <v>88.13</v>
      </c>
    </row>
    <row r="309" spans="1:8" x14ac:dyDescent="0.35">
      <c r="A309" s="128">
        <f t="shared" si="7"/>
        <v>206</v>
      </c>
      <c r="B309" s="16" t="s">
        <v>375</v>
      </c>
      <c r="C309" s="72" t="s">
        <v>14</v>
      </c>
      <c r="D309" s="10">
        <v>75</v>
      </c>
      <c r="E309" s="26" t="s">
        <v>380</v>
      </c>
      <c r="F309" s="43">
        <v>75</v>
      </c>
      <c r="G309" s="24" t="s">
        <v>110</v>
      </c>
      <c r="H309" s="134">
        <f>F309-0.07</f>
        <v>74.930000000000007</v>
      </c>
    </row>
    <row r="310" spans="1:8" x14ac:dyDescent="0.35">
      <c r="A310" s="128">
        <f t="shared" si="7"/>
        <v>207</v>
      </c>
      <c r="B310" s="16" t="s">
        <v>375</v>
      </c>
      <c r="C310" s="72" t="s">
        <v>25</v>
      </c>
      <c r="D310" s="10">
        <v>19</v>
      </c>
      <c r="E310" s="23" t="s">
        <v>381</v>
      </c>
      <c r="F310" s="44">
        <v>19</v>
      </c>
      <c r="G310" s="24" t="s">
        <v>75</v>
      </c>
      <c r="H310" s="127" t="s">
        <v>76</v>
      </c>
    </row>
    <row r="311" spans="1:8" x14ac:dyDescent="0.35">
      <c r="A311" s="128">
        <f t="shared" si="7"/>
        <v>208</v>
      </c>
      <c r="B311" s="16" t="s">
        <v>375</v>
      </c>
      <c r="C311" s="72" t="s">
        <v>25</v>
      </c>
      <c r="D311" s="10">
        <v>2.1</v>
      </c>
      <c r="E311" s="23" t="s">
        <v>382</v>
      </c>
      <c r="F311" s="44">
        <v>2.1</v>
      </c>
      <c r="G311" s="24" t="s">
        <v>75</v>
      </c>
      <c r="H311" s="127" t="s">
        <v>76</v>
      </c>
    </row>
    <row r="312" spans="1:8" x14ac:dyDescent="0.35">
      <c r="A312" s="128">
        <f t="shared" si="7"/>
        <v>209</v>
      </c>
      <c r="B312" s="16" t="s">
        <v>375</v>
      </c>
      <c r="C312" s="72" t="s">
        <v>25</v>
      </c>
      <c r="D312" s="10">
        <v>2.99</v>
      </c>
      <c r="E312" s="25" t="s">
        <v>383</v>
      </c>
      <c r="F312" s="43">
        <v>2.99</v>
      </c>
      <c r="G312" s="24" t="s">
        <v>75</v>
      </c>
      <c r="H312" s="127" t="s">
        <v>76</v>
      </c>
    </row>
    <row r="313" spans="1:8" x14ac:dyDescent="0.35">
      <c r="A313" s="128">
        <f t="shared" si="7"/>
        <v>210</v>
      </c>
      <c r="B313" s="16" t="s">
        <v>375</v>
      </c>
      <c r="C313" s="72" t="s">
        <v>25</v>
      </c>
      <c r="D313" s="10">
        <v>4.29</v>
      </c>
      <c r="E313" s="25" t="s">
        <v>384</v>
      </c>
      <c r="F313" s="43">
        <v>4.29</v>
      </c>
      <c r="G313" s="24" t="s">
        <v>75</v>
      </c>
      <c r="H313" s="127" t="s">
        <v>76</v>
      </c>
    </row>
    <row r="314" spans="1:8" x14ac:dyDescent="0.35">
      <c r="A314" s="128">
        <f t="shared" si="7"/>
        <v>211</v>
      </c>
      <c r="B314" s="16" t="s">
        <v>375</v>
      </c>
      <c r="C314" s="72" t="s">
        <v>25</v>
      </c>
      <c r="D314" s="10">
        <v>50</v>
      </c>
      <c r="E314" s="26" t="s">
        <v>385</v>
      </c>
      <c r="F314" s="43">
        <v>50</v>
      </c>
      <c r="G314" s="24" t="s">
        <v>75</v>
      </c>
      <c r="H314" s="127" t="s">
        <v>76</v>
      </c>
    </row>
    <row r="315" spans="1:8" x14ac:dyDescent="0.35">
      <c r="A315" s="128">
        <f t="shared" si="7"/>
        <v>212</v>
      </c>
      <c r="B315" s="16" t="s">
        <v>375</v>
      </c>
      <c r="C315" s="72" t="s">
        <v>25</v>
      </c>
      <c r="D315" s="10">
        <v>10</v>
      </c>
      <c r="E315" s="26" t="s">
        <v>386</v>
      </c>
      <c r="F315" s="43">
        <v>10</v>
      </c>
      <c r="G315" s="24" t="s">
        <v>75</v>
      </c>
      <c r="H315" s="127" t="s">
        <v>76</v>
      </c>
    </row>
    <row r="316" spans="1:8" ht="29" x14ac:dyDescent="0.35">
      <c r="A316" s="128">
        <f t="shared" si="7"/>
        <v>213</v>
      </c>
      <c r="B316" s="16" t="s">
        <v>375</v>
      </c>
      <c r="C316" s="72" t="s">
        <v>25</v>
      </c>
      <c r="D316" s="10">
        <v>4</v>
      </c>
      <c r="E316" s="26" t="s">
        <v>387</v>
      </c>
      <c r="F316" s="43">
        <v>4</v>
      </c>
      <c r="G316" s="24" t="s">
        <v>75</v>
      </c>
      <c r="H316" s="127" t="s">
        <v>76</v>
      </c>
    </row>
    <row r="317" spans="1:8" x14ac:dyDescent="0.35">
      <c r="A317" s="128">
        <f t="shared" si="7"/>
        <v>214</v>
      </c>
      <c r="B317" s="16" t="s">
        <v>375</v>
      </c>
      <c r="C317" s="72" t="s">
        <v>25</v>
      </c>
      <c r="D317" s="10">
        <v>17.5</v>
      </c>
      <c r="E317" s="26" t="s">
        <v>388</v>
      </c>
      <c r="F317" s="43">
        <v>17.5</v>
      </c>
      <c r="G317" s="24" t="s">
        <v>110</v>
      </c>
      <c r="H317" s="134">
        <v>16.55</v>
      </c>
    </row>
    <row r="318" spans="1:8" ht="29" x14ac:dyDescent="0.35">
      <c r="A318" s="128">
        <f t="shared" si="7"/>
        <v>215</v>
      </c>
      <c r="B318" s="16" t="s">
        <v>375</v>
      </c>
      <c r="C318" s="72" t="s">
        <v>25</v>
      </c>
      <c r="D318" s="10">
        <v>7.29</v>
      </c>
      <c r="E318" s="37" t="s">
        <v>389</v>
      </c>
      <c r="F318" s="43">
        <v>7.29</v>
      </c>
      <c r="G318" s="24" t="s">
        <v>75</v>
      </c>
      <c r="H318" s="127" t="s">
        <v>76</v>
      </c>
    </row>
    <row r="319" spans="1:8" x14ac:dyDescent="0.35">
      <c r="A319" s="128">
        <f t="shared" si="7"/>
        <v>216</v>
      </c>
      <c r="B319" s="16" t="s">
        <v>375</v>
      </c>
      <c r="C319" s="72" t="s">
        <v>25</v>
      </c>
      <c r="D319" s="10">
        <v>23.37</v>
      </c>
      <c r="E319" s="37" t="s">
        <v>154</v>
      </c>
      <c r="F319" s="43">
        <v>23.37</v>
      </c>
      <c r="G319" s="24" t="s">
        <v>75</v>
      </c>
      <c r="H319" s="127" t="s">
        <v>76</v>
      </c>
    </row>
    <row r="320" spans="1:8" ht="29" x14ac:dyDescent="0.35">
      <c r="A320" s="128">
        <f t="shared" si="7"/>
        <v>217</v>
      </c>
      <c r="B320" s="16" t="s">
        <v>375</v>
      </c>
      <c r="C320" s="72" t="s">
        <v>25</v>
      </c>
      <c r="D320" s="10">
        <v>2.5</v>
      </c>
      <c r="E320" s="108" t="s">
        <v>390</v>
      </c>
      <c r="F320" s="43">
        <v>2.5</v>
      </c>
      <c r="G320" s="24" t="s">
        <v>110</v>
      </c>
      <c r="H320" s="152">
        <v>2.5</v>
      </c>
    </row>
    <row r="321" spans="1:8" x14ac:dyDescent="0.35">
      <c r="A321" s="128">
        <f>1+A320</f>
        <v>218</v>
      </c>
      <c r="B321" s="16" t="s">
        <v>375</v>
      </c>
      <c r="C321" s="72" t="s">
        <v>26</v>
      </c>
      <c r="D321" s="10">
        <v>26.63</v>
      </c>
      <c r="E321" s="23" t="s">
        <v>391</v>
      </c>
      <c r="F321" s="44">
        <v>26.63</v>
      </c>
      <c r="G321" s="24" t="s">
        <v>75</v>
      </c>
      <c r="H321" s="127" t="s">
        <v>76</v>
      </c>
    </row>
    <row r="322" spans="1:8" ht="29" x14ac:dyDescent="0.35">
      <c r="A322" s="128">
        <f t="shared" si="7"/>
        <v>219</v>
      </c>
      <c r="B322" s="16" t="s">
        <v>375</v>
      </c>
      <c r="C322" s="72" t="s">
        <v>26</v>
      </c>
      <c r="D322" s="10">
        <v>26.5</v>
      </c>
      <c r="E322" s="23" t="s">
        <v>392</v>
      </c>
      <c r="F322" s="43">
        <v>26.5</v>
      </c>
      <c r="G322" s="24" t="s">
        <v>75</v>
      </c>
      <c r="H322" s="127" t="s">
        <v>76</v>
      </c>
    </row>
    <row r="323" spans="1:8" x14ac:dyDescent="0.35">
      <c r="A323" s="128">
        <f t="shared" si="7"/>
        <v>220</v>
      </c>
      <c r="B323" s="16" t="s">
        <v>375</v>
      </c>
      <c r="C323" s="72" t="s">
        <v>42</v>
      </c>
      <c r="D323" s="10">
        <v>10</v>
      </c>
      <c r="E323" s="25" t="s">
        <v>393</v>
      </c>
      <c r="F323" s="43">
        <v>10</v>
      </c>
      <c r="G323" s="24" t="s">
        <v>75</v>
      </c>
      <c r="H323" s="127" t="s">
        <v>76</v>
      </c>
    </row>
    <row r="324" spans="1:8" ht="43.5" x14ac:dyDescent="0.35">
      <c r="A324" s="128">
        <f t="shared" si="7"/>
        <v>221</v>
      </c>
      <c r="B324" s="16" t="s">
        <v>375</v>
      </c>
      <c r="C324" s="74" t="s">
        <v>42</v>
      </c>
      <c r="D324" s="10">
        <v>26.24</v>
      </c>
      <c r="E324" s="26" t="s">
        <v>394</v>
      </c>
      <c r="F324" s="43">
        <v>26.24</v>
      </c>
      <c r="G324" s="24" t="s">
        <v>75</v>
      </c>
      <c r="H324" s="127" t="s">
        <v>76</v>
      </c>
    </row>
    <row r="325" spans="1:8" x14ac:dyDescent="0.35">
      <c r="A325" s="128">
        <f t="shared" si="7"/>
        <v>222</v>
      </c>
      <c r="B325" s="16" t="s">
        <v>375</v>
      </c>
      <c r="C325" s="74" t="s">
        <v>42</v>
      </c>
      <c r="D325" s="10">
        <v>31.29</v>
      </c>
      <c r="E325" s="26" t="s">
        <v>395</v>
      </c>
      <c r="F325" s="43">
        <v>31.29</v>
      </c>
      <c r="G325" s="24" t="s">
        <v>75</v>
      </c>
      <c r="H325" s="127" t="s">
        <v>76</v>
      </c>
    </row>
    <row r="326" spans="1:8" x14ac:dyDescent="0.35">
      <c r="A326" s="128">
        <f t="shared" si="7"/>
        <v>223</v>
      </c>
      <c r="B326" s="16" t="s">
        <v>375</v>
      </c>
      <c r="C326" s="74" t="s">
        <v>42</v>
      </c>
      <c r="D326" s="10">
        <v>20.100000000000001</v>
      </c>
      <c r="E326" s="26" t="s">
        <v>396</v>
      </c>
      <c r="F326" s="43">
        <v>20.100000000000001</v>
      </c>
      <c r="G326" s="24" t="s">
        <v>110</v>
      </c>
      <c r="H326" s="134">
        <f>F326-0.2</f>
        <v>19.900000000000002</v>
      </c>
    </row>
    <row r="327" spans="1:8" ht="29" x14ac:dyDescent="0.35">
      <c r="A327" s="128">
        <f t="shared" si="7"/>
        <v>224</v>
      </c>
      <c r="B327" s="16" t="s">
        <v>375</v>
      </c>
      <c r="C327" s="74" t="s">
        <v>42</v>
      </c>
      <c r="D327" s="10">
        <v>7.35</v>
      </c>
      <c r="E327" s="26" t="s">
        <v>397</v>
      </c>
      <c r="F327" s="43">
        <v>7.35</v>
      </c>
      <c r="G327" s="24" t="s">
        <v>110</v>
      </c>
      <c r="H327" s="134">
        <f>F327-0.06</f>
        <v>7.29</v>
      </c>
    </row>
    <row r="328" spans="1:8" x14ac:dyDescent="0.35">
      <c r="A328" s="128">
        <f t="shared" si="7"/>
        <v>225</v>
      </c>
      <c r="B328" s="16" t="s">
        <v>375</v>
      </c>
      <c r="C328" s="74" t="s">
        <v>53</v>
      </c>
      <c r="D328" s="10">
        <v>16</v>
      </c>
      <c r="E328" s="23" t="s">
        <v>111</v>
      </c>
      <c r="F328" s="44">
        <v>16</v>
      </c>
      <c r="G328" s="24" t="s">
        <v>75</v>
      </c>
      <c r="H328" s="127" t="s">
        <v>76</v>
      </c>
    </row>
    <row r="329" spans="1:8" x14ac:dyDescent="0.35">
      <c r="A329" s="128">
        <f t="shared" si="7"/>
        <v>226</v>
      </c>
      <c r="B329" s="16" t="s">
        <v>375</v>
      </c>
      <c r="C329" s="74" t="s">
        <v>53</v>
      </c>
      <c r="D329" s="10">
        <v>10.4</v>
      </c>
      <c r="E329" s="23" t="s">
        <v>398</v>
      </c>
      <c r="F329" s="44">
        <v>10.4</v>
      </c>
      <c r="G329" s="24" t="s">
        <v>75</v>
      </c>
      <c r="H329" s="127" t="s">
        <v>76</v>
      </c>
    </row>
    <row r="330" spans="1:8" x14ac:dyDescent="0.35">
      <c r="A330" s="128">
        <f t="shared" si="7"/>
        <v>227</v>
      </c>
      <c r="B330" s="16" t="s">
        <v>375</v>
      </c>
      <c r="C330" s="74" t="s">
        <v>53</v>
      </c>
      <c r="D330" s="10">
        <v>10.59</v>
      </c>
      <c r="E330" s="23" t="s">
        <v>399</v>
      </c>
      <c r="F330" s="44">
        <v>10.59</v>
      </c>
      <c r="G330" s="24" t="s">
        <v>75</v>
      </c>
      <c r="H330" s="127" t="s">
        <v>76</v>
      </c>
    </row>
    <row r="331" spans="1:8" x14ac:dyDescent="0.35">
      <c r="A331" s="128">
        <f t="shared" si="7"/>
        <v>228</v>
      </c>
      <c r="B331" s="16" t="s">
        <v>375</v>
      </c>
      <c r="C331" s="74" t="s">
        <v>53</v>
      </c>
      <c r="D331" s="10">
        <v>4.3</v>
      </c>
      <c r="E331" s="23" t="s">
        <v>400</v>
      </c>
      <c r="F331" s="44">
        <v>4.3</v>
      </c>
      <c r="G331" s="24" t="s">
        <v>75</v>
      </c>
      <c r="H331" s="127" t="s">
        <v>76</v>
      </c>
    </row>
    <row r="332" spans="1:8" x14ac:dyDescent="0.35">
      <c r="A332" s="128">
        <f t="shared" si="7"/>
        <v>229</v>
      </c>
      <c r="B332" s="16" t="s">
        <v>375</v>
      </c>
      <c r="C332" s="74" t="s">
        <v>53</v>
      </c>
      <c r="D332" s="10">
        <v>5.76</v>
      </c>
      <c r="E332" s="23" t="s">
        <v>154</v>
      </c>
      <c r="F332" s="43">
        <v>5.76</v>
      </c>
      <c r="G332" s="24" t="s">
        <v>75</v>
      </c>
      <c r="H332" s="127" t="s">
        <v>76</v>
      </c>
    </row>
    <row r="333" spans="1:8" ht="29" x14ac:dyDescent="0.35">
      <c r="A333" s="128">
        <f t="shared" si="7"/>
        <v>230</v>
      </c>
      <c r="B333" s="16" t="s">
        <v>375</v>
      </c>
      <c r="C333" s="74" t="s">
        <v>53</v>
      </c>
      <c r="D333" s="10">
        <v>27.5</v>
      </c>
      <c r="E333" s="26" t="s">
        <v>401</v>
      </c>
      <c r="F333" s="43">
        <v>27.5</v>
      </c>
      <c r="G333" s="31" t="s">
        <v>75</v>
      </c>
      <c r="H333" s="127" t="s">
        <v>76</v>
      </c>
    </row>
    <row r="334" spans="1:8" x14ac:dyDescent="0.35">
      <c r="A334" s="128">
        <f t="shared" si="7"/>
        <v>231</v>
      </c>
      <c r="B334" s="16" t="s">
        <v>375</v>
      </c>
      <c r="C334" s="74" t="s">
        <v>53</v>
      </c>
      <c r="D334" s="10">
        <v>3.5</v>
      </c>
      <c r="E334" s="26" t="s">
        <v>154</v>
      </c>
      <c r="F334" s="43">
        <v>3.5</v>
      </c>
      <c r="G334" s="24" t="s">
        <v>75</v>
      </c>
      <c r="H334" s="127" t="s">
        <v>76</v>
      </c>
    </row>
    <row r="335" spans="1:8" x14ac:dyDescent="0.35">
      <c r="A335" s="128">
        <f t="shared" si="7"/>
        <v>232</v>
      </c>
      <c r="B335" s="16" t="s">
        <v>402</v>
      </c>
      <c r="C335" s="74" t="s">
        <v>403</v>
      </c>
      <c r="D335" s="10">
        <v>50.4</v>
      </c>
      <c r="E335" s="23" t="s">
        <v>404</v>
      </c>
      <c r="F335" s="44">
        <v>50.4</v>
      </c>
      <c r="G335" s="24" t="s">
        <v>75</v>
      </c>
      <c r="H335" s="127" t="s">
        <v>76</v>
      </c>
    </row>
    <row r="336" spans="1:8" x14ac:dyDescent="0.35">
      <c r="A336" s="128">
        <f t="shared" si="7"/>
        <v>233</v>
      </c>
      <c r="B336" s="16" t="s">
        <v>402</v>
      </c>
      <c r="C336" s="74" t="s">
        <v>403</v>
      </c>
      <c r="D336" s="10">
        <v>5.38</v>
      </c>
      <c r="E336" s="23" t="s">
        <v>404</v>
      </c>
      <c r="F336" s="44">
        <v>5.38</v>
      </c>
      <c r="G336" s="24" t="s">
        <v>75</v>
      </c>
      <c r="H336" s="127" t="s">
        <v>76</v>
      </c>
    </row>
    <row r="337" spans="1:10" ht="29" x14ac:dyDescent="0.35">
      <c r="A337" s="128">
        <f t="shared" si="7"/>
        <v>234</v>
      </c>
      <c r="B337" s="16" t="s">
        <v>402</v>
      </c>
      <c r="C337" s="74" t="s">
        <v>45</v>
      </c>
      <c r="D337" s="10">
        <v>100</v>
      </c>
      <c r="E337" s="26" t="s">
        <v>405</v>
      </c>
      <c r="F337" s="43">
        <v>100</v>
      </c>
      <c r="G337" s="24" t="s">
        <v>110</v>
      </c>
      <c r="H337" s="134">
        <v>99</v>
      </c>
    </row>
    <row r="338" spans="1:10" x14ac:dyDescent="0.35">
      <c r="A338" s="128">
        <f t="shared" si="7"/>
        <v>235</v>
      </c>
      <c r="B338" s="16" t="s">
        <v>73</v>
      </c>
      <c r="C338" s="74" t="s">
        <v>255</v>
      </c>
      <c r="D338" s="10">
        <v>10.4</v>
      </c>
      <c r="E338" s="38" t="s">
        <v>406</v>
      </c>
      <c r="F338" s="43">
        <f>10.4-0.104</f>
        <v>10.296000000000001</v>
      </c>
      <c r="G338" s="24" t="s">
        <v>110</v>
      </c>
      <c r="H338" s="134">
        <v>10.296000000000001</v>
      </c>
    </row>
    <row r="339" spans="1:10" ht="29" x14ac:dyDescent="0.35">
      <c r="A339" s="128">
        <f>1+A338</f>
        <v>236</v>
      </c>
      <c r="B339" s="16" t="s">
        <v>73</v>
      </c>
      <c r="C339" s="75" t="s">
        <v>57</v>
      </c>
      <c r="D339" s="10">
        <v>40</v>
      </c>
      <c r="E339" s="39" t="s">
        <v>407</v>
      </c>
      <c r="F339" s="43">
        <v>40</v>
      </c>
      <c r="G339" s="24" t="s">
        <v>110</v>
      </c>
      <c r="H339" s="134">
        <v>38.3752</v>
      </c>
      <c r="J339" s="53"/>
    </row>
    <row r="340" spans="1:10" x14ac:dyDescent="0.35">
      <c r="A340" s="129">
        <f t="shared" si="7"/>
        <v>237</v>
      </c>
      <c r="B340" s="96" t="s">
        <v>73</v>
      </c>
      <c r="C340" s="103" t="s">
        <v>255</v>
      </c>
      <c r="D340" s="97">
        <v>108.28</v>
      </c>
      <c r="E340" s="104" t="s">
        <v>408</v>
      </c>
      <c r="F340" s="105">
        <v>108.28</v>
      </c>
      <c r="G340" s="63" t="s">
        <v>110</v>
      </c>
      <c r="H340" s="141">
        <v>108.28</v>
      </c>
    </row>
    <row r="341" spans="1:10" ht="25" customHeight="1" x14ac:dyDescent="0.35">
      <c r="A341" s="149">
        <f>1+A340</f>
        <v>238</v>
      </c>
      <c r="B341" s="98" t="s">
        <v>375</v>
      </c>
      <c r="C341" s="99" t="s">
        <v>14</v>
      </c>
      <c r="D341" s="100">
        <v>104</v>
      </c>
      <c r="E341" s="101" t="s">
        <v>409</v>
      </c>
      <c r="F341" s="102">
        <v>104</v>
      </c>
      <c r="G341" s="57" t="s">
        <v>75</v>
      </c>
      <c r="H341" s="145" t="s">
        <v>76</v>
      </c>
    </row>
    <row r="342" spans="1:10" ht="26.5" customHeight="1" x14ac:dyDescent="0.35">
      <c r="A342" s="153">
        <f>1+A341</f>
        <v>239</v>
      </c>
      <c r="B342" s="80" t="s">
        <v>73</v>
      </c>
      <c r="C342" s="71" t="s">
        <v>49</v>
      </c>
      <c r="D342" s="21">
        <v>3.95</v>
      </c>
      <c r="E342" s="106" t="s">
        <v>410</v>
      </c>
      <c r="F342" s="107">
        <v>2.17</v>
      </c>
      <c r="G342" s="65" t="s">
        <v>75</v>
      </c>
      <c r="H342" s="131" t="s">
        <v>76</v>
      </c>
    </row>
    <row r="343" spans="1:10" x14ac:dyDescent="0.35">
      <c r="A343" s="154">
        <f>1+A342</f>
        <v>240</v>
      </c>
      <c r="B343" s="81" t="s">
        <v>271</v>
      </c>
      <c r="C343" s="76" t="s">
        <v>38</v>
      </c>
      <c r="D343" s="35">
        <v>599</v>
      </c>
      <c r="E343" s="40" t="s">
        <v>411</v>
      </c>
      <c r="F343" s="70">
        <v>599</v>
      </c>
      <c r="G343" s="36" t="s">
        <v>75</v>
      </c>
      <c r="H343" s="127" t="s">
        <v>76</v>
      </c>
    </row>
    <row r="344" spans="1:10" x14ac:dyDescent="0.35">
      <c r="A344" s="155">
        <f>1+A343</f>
        <v>241</v>
      </c>
      <c r="B344" s="90" t="s">
        <v>271</v>
      </c>
      <c r="C344" s="91" t="s">
        <v>38</v>
      </c>
      <c r="D344" s="92">
        <v>190</v>
      </c>
      <c r="E344" s="93" t="s">
        <v>412</v>
      </c>
      <c r="F344" s="94">
        <v>190</v>
      </c>
      <c r="G344" s="95" t="s">
        <v>75</v>
      </c>
      <c r="H344" s="130" t="s">
        <v>76</v>
      </c>
    </row>
    <row r="345" spans="1:10" x14ac:dyDescent="0.35">
      <c r="A345" s="156">
        <v>254</v>
      </c>
      <c r="B345" s="85" t="s">
        <v>73</v>
      </c>
      <c r="C345" s="86" t="s">
        <v>413</v>
      </c>
      <c r="D345" s="87">
        <v>180</v>
      </c>
      <c r="E345" s="86" t="s">
        <v>414</v>
      </c>
      <c r="F345" s="88">
        <v>180</v>
      </c>
      <c r="G345" s="89" t="s">
        <v>110</v>
      </c>
      <c r="H345" s="157">
        <v>180</v>
      </c>
    </row>
    <row r="346" spans="1:10" x14ac:dyDescent="0.35">
      <c r="A346" s="156">
        <v>255</v>
      </c>
      <c r="B346" s="85" t="s">
        <v>271</v>
      </c>
      <c r="C346" s="86" t="s">
        <v>59</v>
      </c>
      <c r="D346" s="87">
        <v>180</v>
      </c>
      <c r="E346" s="86" t="s">
        <v>154</v>
      </c>
      <c r="F346" s="88">
        <v>180</v>
      </c>
      <c r="G346" s="89" t="s">
        <v>110</v>
      </c>
      <c r="H346" s="157">
        <v>180</v>
      </c>
    </row>
    <row r="347" spans="1:10" x14ac:dyDescent="0.35">
      <c r="A347" s="158">
        <v>256</v>
      </c>
      <c r="B347" s="114" t="s">
        <v>271</v>
      </c>
      <c r="C347" s="115" t="s">
        <v>59</v>
      </c>
      <c r="D347" s="116">
        <v>120</v>
      </c>
      <c r="E347" s="115" t="s">
        <v>154</v>
      </c>
      <c r="F347" s="117">
        <v>120</v>
      </c>
      <c r="G347" s="118" t="s">
        <v>110</v>
      </c>
      <c r="H347" s="159">
        <v>120</v>
      </c>
    </row>
    <row r="348" spans="1:10" x14ac:dyDescent="0.35">
      <c r="A348" s="158">
        <v>257</v>
      </c>
      <c r="B348" s="114" t="s">
        <v>271</v>
      </c>
      <c r="C348" s="115" t="s">
        <v>38</v>
      </c>
      <c r="D348" s="116">
        <v>700</v>
      </c>
      <c r="E348" s="115" t="s">
        <v>415</v>
      </c>
      <c r="F348" s="117">
        <v>700</v>
      </c>
      <c r="G348" s="118" t="s">
        <v>75</v>
      </c>
      <c r="H348" s="181" t="s">
        <v>76</v>
      </c>
    </row>
    <row r="349" spans="1:10" x14ac:dyDescent="0.35">
      <c r="A349" s="185">
        <v>258</v>
      </c>
      <c r="B349" s="86" t="s">
        <v>271</v>
      </c>
      <c r="C349" s="86" t="s">
        <v>33</v>
      </c>
      <c r="D349" s="185" t="s">
        <v>416</v>
      </c>
      <c r="E349" s="86" t="s">
        <v>417</v>
      </c>
      <c r="F349" s="185" t="s">
        <v>416</v>
      </c>
      <c r="G349" s="185" t="s">
        <v>110</v>
      </c>
      <c r="H349" s="185" t="s">
        <v>416</v>
      </c>
    </row>
    <row r="350" spans="1:10" ht="15" thickBot="1" x14ac:dyDescent="0.4">
      <c r="A350" s="160"/>
      <c r="B350" s="13"/>
      <c r="C350" s="77"/>
      <c r="D350" s="14"/>
      <c r="E350" s="161"/>
      <c r="F350" s="14"/>
      <c r="G350" s="162"/>
      <c r="H350" s="147"/>
    </row>
    <row r="351" spans="1:10" ht="57.75" customHeight="1" thickBot="1" x14ac:dyDescent="0.4">
      <c r="A351" s="216" t="s">
        <v>418</v>
      </c>
      <c r="B351" s="217"/>
      <c r="C351" s="217"/>
      <c r="D351" s="217"/>
      <c r="E351" s="217"/>
      <c r="F351" s="217"/>
      <c r="G351" s="218"/>
      <c r="H351" s="147"/>
    </row>
    <row r="352" spans="1:10" ht="15" thickBot="1" x14ac:dyDescent="0.4">
      <c r="A352" s="163"/>
      <c r="B352" s="164"/>
      <c r="C352" s="165"/>
      <c r="D352" s="166"/>
      <c r="E352" s="166"/>
      <c r="F352" s="166"/>
      <c r="G352" s="166"/>
      <c r="H352" s="167"/>
    </row>
  </sheetData>
  <sortState xmlns:xlrd2="http://schemas.microsoft.com/office/spreadsheetml/2017/richdata2" ref="B5:F230">
    <sortCondition ref="B5:B230"/>
    <sortCondition ref="C5:C230"/>
  </sortState>
  <mergeCells count="76">
    <mergeCell ref="C272:C273"/>
    <mergeCell ref="C266:C271"/>
    <mergeCell ref="C251:C252"/>
    <mergeCell ref="A287:A291"/>
    <mergeCell ref="B287:B291"/>
    <mergeCell ref="B279:B286"/>
    <mergeCell ref="C287:C291"/>
    <mergeCell ref="C279:C286"/>
    <mergeCell ref="B266:B271"/>
    <mergeCell ref="A266:A271"/>
    <mergeCell ref="B251:B252"/>
    <mergeCell ref="B272:B273"/>
    <mergeCell ref="A251:A252"/>
    <mergeCell ref="A351:G351"/>
    <mergeCell ref="D231:D240"/>
    <mergeCell ref="C231:C240"/>
    <mergeCell ref="D279:D286"/>
    <mergeCell ref="A279:A286"/>
    <mergeCell ref="D266:D271"/>
    <mergeCell ref="D272:D273"/>
    <mergeCell ref="B231:B240"/>
    <mergeCell ref="D249:D250"/>
    <mergeCell ref="C249:C250"/>
    <mergeCell ref="A231:A240"/>
    <mergeCell ref="D287:D291"/>
    <mergeCell ref="D251:D252"/>
    <mergeCell ref="A249:A250"/>
    <mergeCell ref="A272:A273"/>
    <mergeCell ref="B249:B250"/>
    <mergeCell ref="A1:G1"/>
    <mergeCell ref="D160:D161"/>
    <mergeCell ref="D135:D140"/>
    <mergeCell ref="D131:D134"/>
    <mergeCell ref="C160:C161"/>
    <mergeCell ref="D6:D8"/>
    <mergeCell ref="C6:C8"/>
    <mergeCell ref="B6:B8"/>
    <mergeCell ref="D118:D130"/>
    <mergeCell ref="C135:C140"/>
    <mergeCell ref="C131:C134"/>
    <mergeCell ref="A118:A130"/>
    <mergeCell ref="A135:A140"/>
    <mergeCell ref="B135:B140"/>
    <mergeCell ref="C118:C130"/>
    <mergeCell ref="A6:A8"/>
    <mergeCell ref="E160:E161"/>
    <mergeCell ref="F160:F161"/>
    <mergeCell ref="D141:D154"/>
    <mergeCell ref="G160:G161"/>
    <mergeCell ref="H160:H161"/>
    <mergeCell ref="D86:D94"/>
    <mergeCell ref="D115:D117"/>
    <mergeCell ref="D204:D218"/>
    <mergeCell ref="C115:C117"/>
    <mergeCell ref="A86:A94"/>
    <mergeCell ref="B86:B94"/>
    <mergeCell ref="A115:A117"/>
    <mergeCell ref="B115:B117"/>
    <mergeCell ref="C86:C94"/>
    <mergeCell ref="A160:A161"/>
    <mergeCell ref="B160:B161"/>
    <mergeCell ref="C204:C218"/>
    <mergeCell ref="A141:A154"/>
    <mergeCell ref="C141:C154"/>
    <mergeCell ref="B141:B154"/>
    <mergeCell ref="B118:B130"/>
    <mergeCell ref="A163:A164"/>
    <mergeCell ref="A166:A167"/>
    <mergeCell ref="A131:A134"/>
    <mergeCell ref="B131:B134"/>
    <mergeCell ref="D219:D230"/>
    <mergeCell ref="B204:B218"/>
    <mergeCell ref="B219:B230"/>
    <mergeCell ref="A204:A218"/>
    <mergeCell ref="C219:C230"/>
    <mergeCell ref="A219:A230"/>
  </mergeCells>
  <hyperlinks>
    <hyperlink ref="E251" r:id="rId1" display="https://netra.eximbankindia.in/Projects/Edit/612" xr:uid="{358D17C4-5D1C-4D45-B9BC-D6C3A922B2F9}"/>
    <hyperlink ref="E252" r:id="rId2" display="https://netra.eximbankindia.in/Projects/Edit/758" xr:uid="{FE7C4DDE-FAAF-4B95-8801-75F7C8FFE058}"/>
  </hyperlinks>
  <pageMargins left="0.25" right="0.25" top="0.25" bottom="0.25" header="0" footer="0"/>
  <pageSetup paperSize="9" scale="88" fitToHeight="0" orientation="landscape" r:id="rId3"/>
  <rowBreaks count="2" manualBreakCount="2">
    <brk id="178" max="16383" man="1"/>
    <brk id="2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03BC4-CC20-44C9-84F4-30238AC721A2}">
  <dimension ref="A1"/>
  <sheetViews>
    <sheetView workbookViewId="0">
      <selection activeCell="D11" sqref="D11"/>
    </sheetView>
  </sheetViews>
  <sheetFormatPr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titus xmlns="http://schemas.titus.com/TitusProperties/">
  <TitusGUID xmlns="">d5572087-1232-4c13-b92f-df789d927367</TitusGUID>
  <TitusMetadata xmlns="">eyJucyI6Imh0dHA6XC9cL3d3dy50aXR1cy5jb21cL25zXC9FWElNIiwicHJvcHMiOlt7Im4iOiJDbGFzc2lmaWNhdGlvbiIsInZhbHMiOlt7InZhbHVlIjoiRVgxTV9QVUJMMUMifV19LHsibiI6IlZpc3VhbE1hcmtpbmdzIiwidmFscyI6W3sidmFsdWUiOiJObyJ9XX0seyJuIjoiV2F0ZXJtYXJrIiwidmFscyI6W3sidmFsdWUiOiJObyJ9XX1dfQ==</TitusMetadata>
</titus>
</file>

<file path=customXml/item4.xml><?xml version="1.0" encoding="utf-8"?>
<ct:contentTypeSchema xmlns:ct="http://schemas.microsoft.com/office/2006/metadata/contentType" xmlns:ma="http://schemas.microsoft.com/office/2006/metadata/properties/metaAttributes" ct:_="" ma:_="" ma:contentTypeName="Document" ma:contentTypeID="0x01010069035711C57B6641BD6E4F5A4C033997" ma:contentTypeVersion="6" ma:contentTypeDescription="Create a new document." ma:contentTypeScope="" ma:versionID="719a54e051b03113f7ed0ac415546286">
  <xsd:schema xmlns:xsd="http://www.w3.org/2001/XMLSchema" xmlns:xs="http://www.w3.org/2001/XMLSchema" xmlns:p="http://schemas.microsoft.com/office/2006/metadata/properties" xmlns:ns2="d8e24323-fa76-4062-bf78-64117aab0ea3" xmlns:ns3="439f546d-71c1-4388-a6e8-8edbb4d0f2e6" targetNamespace="http://schemas.microsoft.com/office/2006/metadata/properties" ma:root="true" ma:fieldsID="c82fe5dc39cac39188b048452a4f211b" ns2:_="" ns3:_="">
    <xsd:import namespace="d8e24323-fa76-4062-bf78-64117aab0ea3"/>
    <xsd:import namespace="439f546d-71c1-4388-a6e8-8edbb4d0f2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24323-fa76-4062-bf78-64117aab0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f546d-71c1-4388-a6e8-8edbb4d0f2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7176CD-097A-49AC-B05A-B82054C4F9FC}">
  <ds:schemaRefs>
    <ds:schemaRef ds:uri="http://schemas.microsoft.com/sharepoint/v3/contenttype/forms"/>
  </ds:schemaRefs>
</ds:datastoreItem>
</file>

<file path=customXml/itemProps2.xml><?xml version="1.0" encoding="utf-8"?>
<ds:datastoreItem xmlns:ds="http://schemas.openxmlformats.org/officeDocument/2006/customXml" ds:itemID="{D2C10DD4-53A7-49BC-A3B7-917208A389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CAB401B-87EA-4322-A08A-9FE8CF5FFB86}">
  <ds:schemaRefs>
    <ds:schemaRef ds:uri="http://schemas.titus.com/TitusProperties/"/>
    <ds:schemaRef ds:uri=""/>
  </ds:schemaRefs>
</ds:datastoreItem>
</file>

<file path=customXml/itemProps4.xml><?xml version="1.0" encoding="utf-8"?>
<ds:datastoreItem xmlns:ds="http://schemas.openxmlformats.org/officeDocument/2006/customXml" ds:itemID="{3858467C-511E-479E-8332-F4A119FDF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24323-fa76-4062-bf78-64117aab0ea3"/>
    <ds:schemaRef ds:uri="439f546d-71c1-4388-a6e8-8edbb4d0f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GOI-LOC</vt:lpstr>
      <vt:lpstr>Sheet1</vt:lpstr>
      <vt:lpstr>'GOI-LOC'!Print_Titles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2025-09-10T13:16:21Z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0x01010069035711C57B6641BD6E4F5A4C033997</vt:lpwstr>
  </property>
  <property fmtid="{D5CDD505-2E9C-101B-9397-08002B2CF9AE}" pid="3" name="TitusGUID">
    <vt:lpwstr>d5572087-1232-4c13-b92f-df789d927367</vt:lpwstr>
  </property>
  <property fmtid="{D5CDD505-2E9C-101B-9397-08002B2CF9AE}" pid="4" name="Classification">
    <vt:lpwstr>EX1M_PUBL1C</vt:lpwstr>
  </property>
  <property fmtid="{D5CDD505-2E9C-101B-9397-08002B2CF9AE}" pid="5" name="VisualMarkings">
    <vt:lpwstr>No</vt:lpwstr>
  </property>
  <property fmtid="{D5CDD505-2E9C-101B-9397-08002B2CF9AE}" pid="6" name="Watermark">
    <vt:lpwstr>No</vt:lpwstr>
  </property>
  <property fmtid="{D5CDD505-2E9C-101B-9397-08002B2CF9AE}" pid="7" name="MediaServiceImageTags">
    <vt:lpwstr/>
  </property>
</Properties>
</file>